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1 - oprava toku" sheetId="2" r:id="rId2"/>
    <sheet name="SO2 - rekonstrukce toku v..." sheetId="3" r:id="rId3"/>
    <sheet name="Pokyny pro vyplnění" sheetId="4" r:id="rId4"/>
  </sheets>
  <definedNames>
    <definedName name="_xlnm.Print_Area" localSheetId="0">'Rekapitulace stavby'!$D$4:$AO$33,'Rekapitulace stavby'!$C$39:$AQ$54</definedName>
    <definedName name="_xlnm.Print_Titles" localSheetId="0">'Rekapitulace stavby'!$49:$49</definedName>
    <definedName name="_xlnm._FilterDatabase" localSheetId="1" hidden="1">'SO1 - oprava toku'!$C$85:$K$489</definedName>
    <definedName name="_xlnm.Print_Area" localSheetId="1">'SO1 - oprava toku'!$C$4:$J$36,'SO1 - oprava toku'!$C$42:$J$67,'SO1 - oprava toku'!$C$73:$K$489</definedName>
    <definedName name="_xlnm.Print_Titles" localSheetId="1">'SO1 - oprava toku'!$85:$85</definedName>
    <definedName name="_xlnm._FilterDatabase" localSheetId="2" hidden="1">'SO2 - rekonstrukce toku v...'!$C$85:$K$231</definedName>
    <definedName name="_xlnm.Print_Area" localSheetId="2">'SO2 - rekonstrukce toku v...'!$C$4:$J$36,'SO2 - rekonstrukce toku v...'!$C$42:$J$67,'SO2 - rekonstrukce toku v...'!$C$73:$K$231</definedName>
    <definedName name="_xlnm.Print_Titles" localSheetId="2">'SO2 - rekonstrukce toku v...'!$85:$85</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3"/>
  <c r="AX53"/>
  <c i="3" r="BI231"/>
  <c r="BH231"/>
  <c r="BG231"/>
  <c r="BF231"/>
  <c r="T231"/>
  <c r="T230"/>
  <c r="T229"/>
  <c r="R231"/>
  <c r="R230"/>
  <c r="R229"/>
  <c r="P231"/>
  <c r="P230"/>
  <c r="P229"/>
  <c r="BK231"/>
  <c r="BK230"/>
  <c r="J230"/>
  <c r="BK229"/>
  <c r="J229"/>
  <c r="J231"/>
  <c r="BE231"/>
  <c r="J66"/>
  <c r="J65"/>
  <c r="BI227"/>
  <c r="BH227"/>
  <c r="BG227"/>
  <c r="BF227"/>
  <c r="T227"/>
  <c r="R227"/>
  <c r="P227"/>
  <c r="BK227"/>
  <c r="J227"/>
  <c r="BE227"/>
  <c r="BI225"/>
  <c r="BH225"/>
  <c r="BG225"/>
  <c r="BF225"/>
  <c r="T225"/>
  <c r="R225"/>
  <c r="P225"/>
  <c r="BK225"/>
  <c r="J225"/>
  <c r="BE225"/>
  <c r="BI224"/>
  <c r="BH224"/>
  <c r="BG224"/>
  <c r="BF224"/>
  <c r="T224"/>
  <c r="R224"/>
  <c r="P224"/>
  <c r="BK224"/>
  <c r="J224"/>
  <c r="BE224"/>
  <c r="BI223"/>
  <c r="BH223"/>
  <c r="BG223"/>
  <c r="BF223"/>
  <c r="T223"/>
  <c r="R223"/>
  <c r="P223"/>
  <c r="BK223"/>
  <c r="J223"/>
  <c r="BE223"/>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T211"/>
  <c r="R212"/>
  <c r="R211"/>
  <c r="P212"/>
  <c r="P211"/>
  <c r="BK212"/>
  <c r="BK211"/>
  <c r="J211"/>
  <c r="J212"/>
  <c r="BE212"/>
  <c r="J64"/>
  <c r="BI209"/>
  <c r="BH209"/>
  <c r="BG209"/>
  <c r="BF209"/>
  <c r="T209"/>
  <c r="T208"/>
  <c r="R209"/>
  <c r="R208"/>
  <c r="P209"/>
  <c r="P208"/>
  <c r="BK209"/>
  <c r="BK208"/>
  <c r="J208"/>
  <c r="J209"/>
  <c r="BE209"/>
  <c r="J63"/>
  <c r="BI205"/>
  <c r="BH205"/>
  <c r="BG205"/>
  <c r="BF205"/>
  <c r="T205"/>
  <c r="R205"/>
  <c r="P205"/>
  <c r="BK205"/>
  <c r="J205"/>
  <c r="BE205"/>
  <c r="BI201"/>
  <c r="BH201"/>
  <c r="BG201"/>
  <c r="BF201"/>
  <c r="T201"/>
  <c r="R201"/>
  <c r="P201"/>
  <c r="BK201"/>
  <c r="J201"/>
  <c r="BE201"/>
  <c r="BI197"/>
  <c r="BH197"/>
  <c r="BG197"/>
  <c r="BF197"/>
  <c r="T197"/>
  <c r="T196"/>
  <c r="R197"/>
  <c r="R196"/>
  <c r="P197"/>
  <c r="P196"/>
  <c r="BK197"/>
  <c r="BK196"/>
  <c r="J196"/>
  <c r="J197"/>
  <c r="BE197"/>
  <c r="J62"/>
  <c r="BI191"/>
  <c r="BH191"/>
  <c r="BG191"/>
  <c r="BF191"/>
  <c r="T191"/>
  <c r="T190"/>
  <c r="R191"/>
  <c r="R190"/>
  <c r="P191"/>
  <c r="P190"/>
  <c r="BK191"/>
  <c r="BK190"/>
  <c r="J190"/>
  <c r="J191"/>
  <c r="BE191"/>
  <c r="J61"/>
  <c r="BI185"/>
  <c r="BH185"/>
  <c r="BG185"/>
  <c r="BF185"/>
  <c r="T185"/>
  <c r="R185"/>
  <c r="P185"/>
  <c r="BK185"/>
  <c r="J185"/>
  <c r="BE185"/>
  <c r="BI179"/>
  <c r="BH179"/>
  <c r="BG179"/>
  <c r="BF179"/>
  <c r="T179"/>
  <c r="R179"/>
  <c r="P179"/>
  <c r="BK179"/>
  <c r="J179"/>
  <c r="BE179"/>
  <c r="BI173"/>
  <c r="BH173"/>
  <c r="BG173"/>
  <c r="BF173"/>
  <c r="T173"/>
  <c r="R173"/>
  <c r="P173"/>
  <c r="BK173"/>
  <c r="J173"/>
  <c r="BE173"/>
  <c r="BI165"/>
  <c r="BH165"/>
  <c r="BG165"/>
  <c r="BF165"/>
  <c r="T165"/>
  <c r="R165"/>
  <c r="P165"/>
  <c r="BK165"/>
  <c r="J165"/>
  <c r="BE165"/>
  <c r="BI160"/>
  <c r="BH160"/>
  <c r="BG160"/>
  <c r="BF160"/>
  <c r="T160"/>
  <c r="T159"/>
  <c r="R160"/>
  <c r="R159"/>
  <c r="P160"/>
  <c r="P159"/>
  <c r="BK160"/>
  <c r="BK159"/>
  <c r="J159"/>
  <c r="J160"/>
  <c r="BE160"/>
  <c r="J60"/>
  <c r="BI155"/>
  <c r="BH155"/>
  <c r="BG155"/>
  <c r="BF155"/>
  <c r="T155"/>
  <c r="T154"/>
  <c r="R155"/>
  <c r="R154"/>
  <c r="P155"/>
  <c r="P154"/>
  <c r="BK155"/>
  <c r="BK154"/>
  <c r="J154"/>
  <c r="J155"/>
  <c r="BE155"/>
  <c r="J59"/>
  <c r="BI146"/>
  <c r="BH146"/>
  <c r="BG146"/>
  <c r="BF146"/>
  <c r="T146"/>
  <c r="R146"/>
  <c r="P146"/>
  <c r="BK146"/>
  <c r="J146"/>
  <c r="BE146"/>
  <c r="BI138"/>
  <c r="BH138"/>
  <c r="BG138"/>
  <c r="BF138"/>
  <c r="T138"/>
  <c r="R138"/>
  <c r="P138"/>
  <c r="BK138"/>
  <c r="J138"/>
  <c r="BE138"/>
  <c r="BI136"/>
  <c r="BH136"/>
  <c r="BG136"/>
  <c r="BF136"/>
  <c r="T136"/>
  <c r="R136"/>
  <c r="P136"/>
  <c r="BK136"/>
  <c r="J136"/>
  <c r="BE136"/>
  <c r="BI132"/>
  <c r="BH132"/>
  <c r="BG132"/>
  <c r="BF132"/>
  <c r="T132"/>
  <c r="R132"/>
  <c r="P132"/>
  <c r="BK132"/>
  <c r="J132"/>
  <c r="BE132"/>
  <c r="BI128"/>
  <c r="BH128"/>
  <c r="BG128"/>
  <c r="BF128"/>
  <c r="T128"/>
  <c r="R128"/>
  <c r="P128"/>
  <c r="BK128"/>
  <c r="J128"/>
  <c r="BE128"/>
  <c r="BI124"/>
  <c r="BH124"/>
  <c r="BG124"/>
  <c r="BF124"/>
  <c r="T124"/>
  <c r="R124"/>
  <c r="P124"/>
  <c r="BK124"/>
  <c r="J124"/>
  <c r="BE124"/>
  <c r="BI116"/>
  <c r="BH116"/>
  <c r="BG116"/>
  <c r="BF116"/>
  <c r="T116"/>
  <c r="R116"/>
  <c r="P116"/>
  <c r="BK116"/>
  <c r="J116"/>
  <c r="BE116"/>
  <c r="BI112"/>
  <c r="BH112"/>
  <c r="BG112"/>
  <c r="BF112"/>
  <c r="T112"/>
  <c r="R112"/>
  <c r="P112"/>
  <c r="BK112"/>
  <c r="J112"/>
  <c r="BE112"/>
  <c r="BI109"/>
  <c r="BH109"/>
  <c r="BG109"/>
  <c r="BF109"/>
  <c r="T109"/>
  <c r="R109"/>
  <c r="P109"/>
  <c r="BK109"/>
  <c r="J109"/>
  <c r="BE109"/>
  <c r="BI103"/>
  <c r="BH103"/>
  <c r="BG103"/>
  <c r="BF103"/>
  <c r="T103"/>
  <c r="R103"/>
  <c r="P103"/>
  <c r="BK103"/>
  <c r="J103"/>
  <c r="BE103"/>
  <c r="BI100"/>
  <c r="BH100"/>
  <c r="BG100"/>
  <c r="BF100"/>
  <c r="T100"/>
  <c r="R100"/>
  <c r="P100"/>
  <c r="BK100"/>
  <c r="J100"/>
  <c r="BE100"/>
  <c r="BI92"/>
  <c r="BH92"/>
  <c r="BG92"/>
  <c r="BF92"/>
  <c r="T92"/>
  <c r="R92"/>
  <c r="P92"/>
  <c r="BK92"/>
  <c r="J92"/>
  <c r="BE92"/>
  <c r="BI89"/>
  <c r="F34"/>
  <c i="1" r="BD53"/>
  <c i="3" r="BH89"/>
  <c r="F33"/>
  <c i="1" r="BC53"/>
  <c i="3" r="BG89"/>
  <c r="F32"/>
  <c i="1" r="BB53"/>
  <c i="3" r="BF89"/>
  <c r="J31"/>
  <c i="1" r="AW53"/>
  <c i="3" r="F31"/>
  <c i="1" r="BA53"/>
  <c i="3" r="T89"/>
  <c r="T88"/>
  <c r="T87"/>
  <c r="T86"/>
  <c r="R89"/>
  <c r="R88"/>
  <c r="R87"/>
  <c r="R86"/>
  <c r="P89"/>
  <c r="P88"/>
  <c r="P87"/>
  <c r="P86"/>
  <c i="1" r="AU53"/>
  <c i="3" r="BK89"/>
  <c r="BK88"/>
  <c r="J88"/>
  <c r="BK87"/>
  <c r="J87"/>
  <c r="BK86"/>
  <c r="J86"/>
  <c r="J56"/>
  <c r="J27"/>
  <c i="1" r="AG53"/>
  <c i="3" r="J89"/>
  <c r="BE89"/>
  <c r="J30"/>
  <c i="1" r="AV53"/>
  <c i="3" r="F30"/>
  <c i="1" r="AZ53"/>
  <c i="3" r="J58"/>
  <c r="J57"/>
  <c r="J82"/>
  <c r="F80"/>
  <c r="E78"/>
  <c r="J51"/>
  <c r="F49"/>
  <c r="E47"/>
  <c r="J36"/>
  <c r="J18"/>
  <c r="E18"/>
  <c r="F83"/>
  <c r="F52"/>
  <c r="J17"/>
  <c r="J15"/>
  <c r="E15"/>
  <c r="F82"/>
  <c r="F51"/>
  <c r="J14"/>
  <c r="J12"/>
  <c r="J80"/>
  <c r="J49"/>
  <c r="E7"/>
  <c r="E76"/>
  <c r="E45"/>
  <c i="1" r="AY52"/>
  <c r="AX52"/>
  <c i="2" r="BI487"/>
  <c r="BH487"/>
  <c r="BG487"/>
  <c r="BF487"/>
  <c r="T487"/>
  <c r="T486"/>
  <c r="R487"/>
  <c r="R486"/>
  <c r="P487"/>
  <c r="P486"/>
  <c r="BK487"/>
  <c r="BK486"/>
  <c r="J486"/>
  <c r="J487"/>
  <c r="BE487"/>
  <c r="J66"/>
  <c r="BI485"/>
  <c r="BH485"/>
  <c r="BG485"/>
  <c r="BF485"/>
  <c r="T485"/>
  <c r="T484"/>
  <c r="T483"/>
  <c r="R485"/>
  <c r="R484"/>
  <c r="R483"/>
  <c r="P485"/>
  <c r="P484"/>
  <c r="P483"/>
  <c r="BK485"/>
  <c r="BK484"/>
  <c r="J484"/>
  <c r="BK483"/>
  <c r="J483"/>
  <c r="J485"/>
  <c r="BE485"/>
  <c r="J65"/>
  <c r="J64"/>
  <c r="BI481"/>
  <c r="BH481"/>
  <c r="BG481"/>
  <c r="BF481"/>
  <c r="T481"/>
  <c r="R481"/>
  <c r="P481"/>
  <c r="BK481"/>
  <c r="J481"/>
  <c r="BE481"/>
  <c r="BI480"/>
  <c r="BH480"/>
  <c r="BG480"/>
  <c r="BF480"/>
  <c r="T480"/>
  <c r="R480"/>
  <c r="P480"/>
  <c r="BK480"/>
  <c r="J480"/>
  <c r="BE480"/>
  <c r="BI478"/>
  <c r="BH478"/>
  <c r="BG478"/>
  <c r="BF478"/>
  <c r="T478"/>
  <c r="R478"/>
  <c r="P478"/>
  <c r="BK478"/>
  <c r="J478"/>
  <c r="BE478"/>
  <c r="BI476"/>
  <c r="BH476"/>
  <c r="BG476"/>
  <c r="BF476"/>
  <c r="T476"/>
  <c r="R476"/>
  <c r="P476"/>
  <c r="BK476"/>
  <c r="J476"/>
  <c r="BE476"/>
  <c r="BI475"/>
  <c r="BH475"/>
  <c r="BG475"/>
  <c r="BF475"/>
  <c r="T475"/>
  <c r="R475"/>
  <c r="P475"/>
  <c r="BK475"/>
  <c r="J475"/>
  <c r="BE475"/>
  <c r="BI474"/>
  <c r="BH474"/>
  <c r="BG474"/>
  <c r="BF474"/>
  <c r="T474"/>
  <c r="R474"/>
  <c r="P474"/>
  <c r="BK474"/>
  <c r="J474"/>
  <c r="BE474"/>
  <c r="BI473"/>
  <c r="BH473"/>
  <c r="BG473"/>
  <c r="BF473"/>
  <c r="T473"/>
  <c r="R473"/>
  <c r="P473"/>
  <c r="BK473"/>
  <c r="J473"/>
  <c r="BE473"/>
  <c r="BI471"/>
  <c r="BH471"/>
  <c r="BG471"/>
  <c r="BF471"/>
  <c r="T471"/>
  <c r="R471"/>
  <c r="P471"/>
  <c r="BK471"/>
  <c r="J471"/>
  <c r="BE471"/>
  <c r="BI469"/>
  <c r="BH469"/>
  <c r="BG469"/>
  <c r="BF469"/>
  <c r="T469"/>
  <c r="R469"/>
  <c r="P469"/>
  <c r="BK469"/>
  <c r="J469"/>
  <c r="BE469"/>
  <c r="BI467"/>
  <c r="BH467"/>
  <c r="BG467"/>
  <c r="BF467"/>
  <c r="T467"/>
  <c r="R467"/>
  <c r="P467"/>
  <c r="BK467"/>
  <c r="J467"/>
  <c r="BE467"/>
  <c r="BI465"/>
  <c r="BH465"/>
  <c r="BG465"/>
  <c r="BF465"/>
  <c r="T465"/>
  <c r="R465"/>
  <c r="P465"/>
  <c r="BK465"/>
  <c r="J465"/>
  <c r="BE465"/>
  <c r="BI463"/>
  <c r="BH463"/>
  <c r="BG463"/>
  <c r="BF463"/>
  <c r="T463"/>
  <c r="R463"/>
  <c r="P463"/>
  <c r="BK463"/>
  <c r="J463"/>
  <c r="BE463"/>
  <c r="BI461"/>
  <c r="BH461"/>
  <c r="BG461"/>
  <c r="BF461"/>
  <c r="T461"/>
  <c r="R461"/>
  <c r="P461"/>
  <c r="BK461"/>
  <c r="J461"/>
  <c r="BE461"/>
  <c r="BI459"/>
  <c r="BH459"/>
  <c r="BG459"/>
  <c r="BF459"/>
  <c r="T459"/>
  <c r="T458"/>
  <c r="R459"/>
  <c r="R458"/>
  <c r="P459"/>
  <c r="P458"/>
  <c r="BK459"/>
  <c r="BK458"/>
  <c r="J458"/>
  <c r="J459"/>
  <c r="BE459"/>
  <c r="J63"/>
  <c r="BI456"/>
  <c r="BH456"/>
  <c r="BG456"/>
  <c r="BF456"/>
  <c r="T456"/>
  <c r="T455"/>
  <c r="R456"/>
  <c r="R455"/>
  <c r="P456"/>
  <c r="P455"/>
  <c r="BK456"/>
  <c r="BK455"/>
  <c r="J455"/>
  <c r="J456"/>
  <c r="BE456"/>
  <c r="J62"/>
  <c r="BI451"/>
  <c r="BH451"/>
  <c r="BG451"/>
  <c r="BF451"/>
  <c r="T451"/>
  <c r="R451"/>
  <c r="P451"/>
  <c r="BK451"/>
  <c r="J451"/>
  <c r="BE451"/>
  <c r="BI449"/>
  <c r="BH449"/>
  <c r="BG449"/>
  <c r="BF449"/>
  <c r="T449"/>
  <c r="R449"/>
  <c r="P449"/>
  <c r="BK449"/>
  <c r="J449"/>
  <c r="BE449"/>
  <c r="BI445"/>
  <c r="BH445"/>
  <c r="BG445"/>
  <c r="BF445"/>
  <c r="T445"/>
  <c r="T444"/>
  <c r="R445"/>
  <c r="R444"/>
  <c r="P445"/>
  <c r="P444"/>
  <c r="BK445"/>
  <c r="BK444"/>
  <c r="J444"/>
  <c r="J445"/>
  <c r="BE445"/>
  <c r="J61"/>
  <c r="BI441"/>
  <c r="BH441"/>
  <c r="BG441"/>
  <c r="BF441"/>
  <c r="T441"/>
  <c r="R441"/>
  <c r="P441"/>
  <c r="BK441"/>
  <c r="J441"/>
  <c r="BE441"/>
  <c r="BI439"/>
  <c r="BH439"/>
  <c r="BG439"/>
  <c r="BF439"/>
  <c r="T439"/>
  <c r="R439"/>
  <c r="P439"/>
  <c r="BK439"/>
  <c r="J439"/>
  <c r="BE439"/>
  <c r="BI430"/>
  <c r="BH430"/>
  <c r="BG430"/>
  <c r="BF430"/>
  <c r="T430"/>
  <c r="R430"/>
  <c r="P430"/>
  <c r="BK430"/>
  <c r="J430"/>
  <c r="BE430"/>
  <c r="BI422"/>
  <c r="BH422"/>
  <c r="BG422"/>
  <c r="BF422"/>
  <c r="T422"/>
  <c r="R422"/>
  <c r="P422"/>
  <c r="BK422"/>
  <c r="J422"/>
  <c r="BE422"/>
  <c r="BI403"/>
  <c r="BH403"/>
  <c r="BG403"/>
  <c r="BF403"/>
  <c r="T403"/>
  <c r="R403"/>
  <c r="P403"/>
  <c r="BK403"/>
  <c r="J403"/>
  <c r="BE403"/>
  <c r="BI389"/>
  <c r="BH389"/>
  <c r="BG389"/>
  <c r="BF389"/>
  <c r="T389"/>
  <c r="R389"/>
  <c r="P389"/>
  <c r="BK389"/>
  <c r="J389"/>
  <c r="BE389"/>
  <c r="BI367"/>
  <c r="BH367"/>
  <c r="BG367"/>
  <c r="BF367"/>
  <c r="T367"/>
  <c r="R367"/>
  <c r="P367"/>
  <c r="BK367"/>
  <c r="J367"/>
  <c r="BE367"/>
  <c r="BI362"/>
  <c r="BH362"/>
  <c r="BG362"/>
  <c r="BF362"/>
  <c r="T362"/>
  <c r="R362"/>
  <c r="P362"/>
  <c r="BK362"/>
  <c r="J362"/>
  <c r="BE362"/>
  <c r="BI346"/>
  <c r="BH346"/>
  <c r="BG346"/>
  <c r="BF346"/>
  <c r="T346"/>
  <c r="R346"/>
  <c r="P346"/>
  <c r="BK346"/>
  <c r="J346"/>
  <c r="BE346"/>
  <c r="BI341"/>
  <c r="BH341"/>
  <c r="BG341"/>
  <c r="BF341"/>
  <c r="T341"/>
  <c r="R341"/>
  <c r="P341"/>
  <c r="BK341"/>
  <c r="J341"/>
  <c r="BE341"/>
  <c r="BI327"/>
  <c r="BH327"/>
  <c r="BG327"/>
  <c r="BF327"/>
  <c r="T327"/>
  <c r="R327"/>
  <c r="P327"/>
  <c r="BK327"/>
  <c r="J327"/>
  <c r="BE327"/>
  <c r="BI307"/>
  <c r="BH307"/>
  <c r="BG307"/>
  <c r="BF307"/>
  <c r="T307"/>
  <c r="T306"/>
  <c r="R307"/>
  <c r="R306"/>
  <c r="P307"/>
  <c r="P306"/>
  <c r="BK307"/>
  <c r="BK306"/>
  <c r="J306"/>
  <c r="J307"/>
  <c r="BE307"/>
  <c r="J60"/>
  <c r="BI302"/>
  <c r="BH302"/>
  <c r="BG302"/>
  <c r="BF302"/>
  <c r="T302"/>
  <c r="T301"/>
  <c r="R302"/>
  <c r="R301"/>
  <c r="P302"/>
  <c r="P301"/>
  <c r="BK302"/>
  <c r="BK301"/>
  <c r="J301"/>
  <c r="J302"/>
  <c r="BE302"/>
  <c r="J59"/>
  <c r="BI300"/>
  <c r="BH300"/>
  <c r="BG300"/>
  <c r="BF300"/>
  <c r="T300"/>
  <c r="R300"/>
  <c r="P300"/>
  <c r="BK300"/>
  <c r="J300"/>
  <c r="BE300"/>
  <c r="BI297"/>
  <c r="BH297"/>
  <c r="BG297"/>
  <c r="BF297"/>
  <c r="T297"/>
  <c r="R297"/>
  <c r="P297"/>
  <c r="BK297"/>
  <c r="J297"/>
  <c r="BE297"/>
  <c r="BI294"/>
  <c r="BH294"/>
  <c r="BG294"/>
  <c r="BF294"/>
  <c r="T294"/>
  <c r="R294"/>
  <c r="P294"/>
  <c r="BK294"/>
  <c r="J294"/>
  <c r="BE294"/>
  <c r="BI291"/>
  <c r="BH291"/>
  <c r="BG291"/>
  <c r="BF291"/>
  <c r="T291"/>
  <c r="R291"/>
  <c r="P291"/>
  <c r="BK291"/>
  <c r="J291"/>
  <c r="BE291"/>
  <c r="BI288"/>
  <c r="BH288"/>
  <c r="BG288"/>
  <c r="BF288"/>
  <c r="T288"/>
  <c r="R288"/>
  <c r="P288"/>
  <c r="BK288"/>
  <c r="J288"/>
  <c r="BE288"/>
  <c r="BI285"/>
  <c r="BH285"/>
  <c r="BG285"/>
  <c r="BF285"/>
  <c r="T285"/>
  <c r="R285"/>
  <c r="P285"/>
  <c r="BK285"/>
  <c r="J285"/>
  <c r="BE285"/>
  <c r="BI279"/>
  <c r="BH279"/>
  <c r="BG279"/>
  <c r="BF279"/>
  <c r="T279"/>
  <c r="R279"/>
  <c r="P279"/>
  <c r="BK279"/>
  <c r="J279"/>
  <c r="BE279"/>
  <c r="BI257"/>
  <c r="BH257"/>
  <c r="BG257"/>
  <c r="BF257"/>
  <c r="T257"/>
  <c r="R257"/>
  <c r="P257"/>
  <c r="BK257"/>
  <c r="J257"/>
  <c r="BE257"/>
  <c r="BI253"/>
  <c r="BH253"/>
  <c r="BG253"/>
  <c r="BF253"/>
  <c r="T253"/>
  <c r="R253"/>
  <c r="P253"/>
  <c r="BK253"/>
  <c r="J253"/>
  <c r="BE253"/>
  <c r="BI251"/>
  <c r="BH251"/>
  <c r="BG251"/>
  <c r="BF251"/>
  <c r="T251"/>
  <c r="R251"/>
  <c r="P251"/>
  <c r="BK251"/>
  <c r="J251"/>
  <c r="BE251"/>
  <c r="BI248"/>
  <c r="BH248"/>
  <c r="BG248"/>
  <c r="BF248"/>
  <c r="T248"/>
  <c r="R248"/>
  <c r="P248"/>
  <c r="BK248"/>
  <c r="J248"/>
  <c r="BE248"/>
  <c r="BI246"/>
  <c r="BH246"/>
  <c r="BG246"/>
  <c r="BF246"/>
  <c r="T246"/>
  <c r="R246"/>
  <c r="P246"/>
  <c r="BK246"/>
  <c r="J246"/>
  <c r="BE246"/>
  <c r="BI243"/>
  <c r="BH243"/>
  <c r="BG243"/>
  <c r="BF243"/>
  <c r="T243"/>
  <c r="R243"/>
  <c r="P243"/>
  <c r="BK243"/>
  <c r="J243"/>
  <c r="BE243"/>
  <c r="BI239"/>
  <c r="BH239"/>
  <c r="BG239"/>
  <c r="BF239"/>
  <c r="T239"/>
  <c r="R239"/>
  <c r="P239"/>
  <c r="BK239"/>
  <c r="J239"/>
  <c r="BE239"/>
  <c r="BI233"/>
  <c r="BH233"/>
  <c r="BG233"/>
  <c r="BF233"/>
  <c r="T233"/>
  <c r="R233"/>
  <c r="P233"/>
  <c r="BK233"/>
  <c r="J233"/>
  <c r="BE233"/>
  <c r="BI219"/>
  <c r="BH219"/>
  <c r="BG219"/>
  <c r="BF219"/>
  <c r="T219"/>
  <c r="R219"/>
  <c r="P219"/>
  <c r="BK219"/>
  <c r="J219"/>
  <c r="BE219"/>
  <c r="BI215"/>
  <c r="BH215"/>
  <c r="BG215"/>
  <c r="BF215"/>
  <c r="T215"/>
  <c r="R215"/>
  <c r="P215"/>
  <c r="BK215"/>
  <c r="J215"/>
  <c r="BE215"/>
  <c r="BI211"/>
  <c r="BH211"/>
  <c r="BG211"/>
  <c r="BF211"/>
  <c r="T211"/>
  <c r="R211"/>
  <c r="P211"/>
  <c r="BK211"/>
  <c r="J211"/>
  <c r="BE211"/>
  <c r="BI207"/>
  <c r="BH207"/>
  <c r="BG207"/>
  <c r="BF207"/>
  <c r="T207"/>
  <c r="R207"/>
  <c r="P207"/>
  <c r="BK207"/>
  <c r="J207"/>
  <c r="BE207"/>
  <c r="BI205"/>
  <c r="BH205"/>
  <c r="BG205"/>
  <c r="BF205"/>
  <c r="T205"/>
  <c r="R205"/>
  <c r="P205"/>
  <c r="BK205"/>
  <c r="J205"/>
  <c r="BE205"/>
  <c r="BI203"/>
  <c r="BH203"/>
  <c r="BG203"/>
  <c r="BF203"/>
  <c r="T203"/>
  <c r="R203"/>
  <c r="P203"/>
  <c r="BK203"/>
  <c r="J203"/>
  <c r="BE203"/>
  <c r="BI200"/>
  <c r="BH200"/>
  <c r="BG200"/>
  <c r="BF200"/>
  <c r="T200"/>
  <c r="R200"/>
  <c r="P200"/>
  <c r="BK200"/>
  <c r="J200"/>
  <c r="BE200"/>
  <c r="BI192"/>
  <c r="BH192"/>
  <c r="BG192"/>
  <c r="BF192"/>
  <c r="T192"/>
  <c r="R192"/>
  <c r="P192"/>
  <c r="BK192"/>
  <c r="J192"/>
  <c r="BE192"/>
  <c r="BI189"/>
  <c r="BH189"/>
  <c r="BG189"/>
  <c r="BF189"/>
  <c r="T189"/>
  <c r="R189"/>
  <c r="P189"/>
  <c r="BK189"/>
  <c r="J189"/>
  <c r="BE189"/>
  <c r="BI165"/>
  <c r="BH165"/>
  <c r="BG165"/>
  <c r="BF165"/>
  <c r="T165"/>
  <c r="R165"/>
  <c r="P165"/>
  <c r="BK165"/>
  <c r="J165"/>
  <c r="BE165"/>
  <c r="BI162"/>
  <c r="BH162"/>
  <c r="BG162"/>
  <c r="BF162"/>
  <c r="T162"/>
  <c r="R162"/>
  <c r="P162"/>
  <c r="BK162"/>
  <c r="J162"/>
  <c r="BE162"/>
  <c r="BI152"/>
  <c r="BH152"/>
  <c r="BG152"/>
  <c r="BF152"/>
  <c r="T152"/>
  <c r="R152"/>
  <c r="P152"/>
  <c r="BK152"/>
  <c r="J152"/>
  <c r="BE152"/>
  <c r="BI150"/>
  <c r="BH150"/>
  <c r="BG150"/>
  <c r="BF150"/>
  <c r="T150"/>
  <c r="R150"/>
  <c r="P150"/>
  <c r="BK150"/>
  <c r="J150"/>
  <c r="BE150"/>
  <c r="BI147"/>
  <c r="BH147"/>
  <c r="BG147"/>
  <c r="BF147"/>
  <c r="T147"/>
  <c r="R147"/>
  <c r="P147"/>
  <c r="BK147"/>
  <c r="J147"/>
  <c r="BE147"/>
  <c r="BI133"/>
  <c r="BH133"/>
  <c r="BG133"/>
  <c r="BF133"/>
  <c r="T133"/>
  <c r="R133"/>
  <c r="P133"/>
  <c r="BK133"/>
  <c r="J133"/>
  <c r="BE133"/>
  <c r="BI124"/>
  <c r="BH124"/>
  <c r="BG124"/>
  <c r="BF124"/>
  <c r="T124"/>
  <c r="R124"/>
  <c r="P124"/>
  <c r="BK124"/>
  <c r="J124"/>
  <c r="BE124"/>
  <c r="BI121"/>
  <c r="BH121"/>
  <c r="BG121"/>
  <c r="BF121"/>
  <c r="T121"/>
  <c r="R121"/>
  <c r="P121"/>
  <c r="BK121"/>
  <c r="J121"/>
  <c r="BE121"/>
  <c r="BI118"/>
  <c r="BH118"/>
  <c r="BG118"/>
  <c r="BF118"/>
  <c r="T118"/>
  <c r="R118"/>
  <c r="P118"/>
  <c r="BK118"/>
  <c r="J118"/>
  <c r="BE118"/>
  <c r="BI115"/>
  <c r="BH115"/>
  <c r="BG115"/>
  <c r="BF115"/>
  <c r="T115"/>
  <c r="R115"/>
  <c r="P115"/>
  <c r="BK115"/>
  <c r="J115"/>
  <c r="BE115"/>
  <c r="BI112"/>
  <c r="BH112"/>
  <c r="BG112"/>
  <c r="BF112"/>
  <c r="T112"/>
  <c r="R112"/>
  <c r="P112"/>
  <c r="BK112"/>
  <c r="J112"/>
  <c r="BE112"/>
  <c r="BI109"/>
  <c r="BH109"/>
  <c r="BG109"/>
  <c r="BF109"/>
  <c r="T109"/>
  <c r="R109"/>
  <c r="P109"/>
  <c r="BK109"/>
  <c r="J109"/>
  <c r="BE109"/>
  <c r="BI106"/>
  <c r="BH106"/>
  <c r="BG106"/>
  <c r="BF106"/>
  <c r="T106"/>
  <c r="R106"/>
  <c r="P106"/>
  <c r="BK106"/>
  <c r="J106"/>
  <c r="BE106"/>
  <c r="BI103"/>
  <c r="BH103"/>
  <c r="BG103"/>
  <c r="BF103"/>
  <c r="T103"/>
  <c r="R103"/>
  <c r="P103"/>
  <c r="BK103"/>
  <c r="J103"/>
  <c r="BE103"/>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0"/>
  <c r="E78"/>
  <c r="J51"/>
  <c r="F49"/>
  <c r="E47"/>
  <c r="J36"/>
  <c r="J18"/>
  <c r="E18"/>
  <c r="F83"/>
  <c r="F52"/>
  <c r="J17"/>
  <c r="J15"/>
  <c r="E15"/>
  <c r="F82"/>
  <c r="F51"/>
  <c r="J14"/>
  <c r="J12"/>
  <c r="J80"/>
  <c r="J49"/>
  <c r="E7"/>
  <c r="E76"/>
  <c r="E45"/>
  <c i="1" r="BD51"/>
  <c r="W30"/>
  <c r="BC51"/>
  <c r="W29"/>
  <c r="BB51"/>
  <c r="W28"/>
  <c r="BA51"/>
  <c r="W27"/>
  <c r="AZ51"/>
  <c r="W26"/>
  <c r="AY51"/>
  <c r="AX51"/>
  <c r="AW51"/>
  <c r="AK27"/>
  <c r="AV51"/>
  <c r="AK26"/>
  <c r="AU51"/>
  <c r="AT51"/>
  <c r="AS51"/>
  <c r="AG51"/>
  <c r="AK23"/>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<sst xmlns="http://schemas.openxmlformats.org/spreadsheetml/2006/main">
  <si>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</si>
  <si>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</si>
  <si>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</si>
  <si>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</si>
  <si>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</si>
  <si>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</si>
  <si>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</si>
  <si>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{7b6c27f8-8657-450b-ada9-9625245122eb}</t>
  </si>
  <si>
    <t>0,01</t>
  </si>
  <si>
    <t>21</t>
  </si>
  <si>
    <t>15</t>
  </si>
  <si>
    <t>REKAPITULACE STAVBY</t>
  </si>
  <si>
    <t xml:space="preserve">v ---  níže se nacházejí doplnkové a pomocné údaje k sestavám  --- v</t>
  </si>
  <si>
    <t>Návod na vyplnění</t>
  </si>
  <si>
    <t>0,001</t>
  </si>
  <si>
    <t>Kód:</t>
  </si>
  <si>
    <t>223412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</si>
  <si>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</si>
  <si>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</si>
  <si>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Lačnovský potok, Lačnov</t>
  </si>
  <si>
    <t>KSO:</t>
  </si>
  <si>
    <t/>
  </si>
  <si>
    <t>CC-CZ:</t>
  </si>
  <si>
    <t>Místo:</t>
  </si>
  <si>
    <t>Lačnov</t>
  </si>
  <si>
    <t>Datum:</t>
  </si>
  <si>
    <t>2. 2. 2018</t>
  </si>
  <si>
    <t>Zadavatel:</t>
  </si>
  <si>
    <t>IČ:</t>
  </si>
  <si>
    <t xml:space="preserve"> </t>
  </si>
  <si>
    <t>DIČ:</t>
  </si>
  <si>
    <t>Uchazeč:</t>
  </si>
  <si>
    <t>Vyplň údaj</t>
  </si>
  <si>
    <t>Projektant:</t>
  </si>
  <si>
    <t>PM, s.p.-Ing.Šefčíková</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</si>
  <si>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</si>
  <si>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</si>
  <si>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</si>
  <si>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</si>
  <si>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</si>
  <si>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</si>
  <si>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</si>
  <si>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</si>
  <si>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</si>
  <si>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</si>
  <si>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</si>
  <si>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</si>
  <si>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</si>
  <si>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</si>
  <si>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</si>
  <si>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</si>
  <si>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</si>
  <si>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</si>
  <si>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</si>
  <si>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</si>
  <si>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</si>
  <si>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</si>
  <si>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</si>
  <si>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</si>
  <si>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</si>
  <si>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</si>
  <si>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</si>
  <si>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</si>
  <si>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</si>
  <si>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</si>
  <si>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</si>
  <si>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</si>
  <si>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</si>
  <si>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</si>
  <si>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</si>
  <si>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</si>
  <si>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</si>
  <si>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</si>
  <si>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</si>
  <si>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</si>
  <si>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</si>
  <si>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</si>
  <si>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t>
  </si>
  <si>
    <t>oprava toku</t>
  </si>
  <si>
    <t>STA</t>
  </si>
  <si>
    <t>1</t>
  </si>
  <si>
    <t>{a280f1b4-8ee6-4bd8-bb01-eb3a719062b2}</t>
  </si>
  <si>
    <t>2</t>
  </si>
  <si>
    <t>SO2</t>
  </si>
  <si>
    <t>rekonstrukce toku v ř. km 2,201 - 2,245</t>
  </si>
  <si>
    <t>{ad8af5b3-2148-4848-905d-91952a07587e}</t>
  </si>
  <si>
    <t>1) Krycí list soupisu</t>
  </si>
  <si>
    <t>2) Rekapitulace</t>
  </si>
  <si>
    <t>3) Soupis prací</t>
  </si>
  <si>
    <t>Zpět na list:</t>
  </si>
  <si>
    <t>Rekapitulace stavby</t>
  </si>
  <si>
    <t>KRYCÍ LIST SOUPISU</t>
  </si>
  <si>
    <t>Objekt:</t>
  </si>
  <si>
    <t>SO1 - oprava toku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</si>
  <si>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</si>
  <si>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</si>
  <si>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</si>
  <si>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</si>
  <si>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</si>
  <si>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</si>
  <si>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</si>
  <si>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</si>
  <si>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</si>
  <si>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997 - Přesun sutě</t>
  </si>
  <si>
    <t xml:space="preserve">    998 - Přesun hmot</t>
  </si>
  <si>
    <t>OST - Ostatní</t>
  </si>
  <si>
    <t>VRN - Vedlejší rozpočtové náklady</t>
  </si>
  <si>
    <t xml:space="preserve">    VRN1 - Průzkumné, geodetické a projektové práce</t>
  </si>
  <si>
    <t xml:space="preserve">    VRN6 - Územní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</si>
  <si>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</si>
  <si>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</si>
  <si>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</si>
  <si>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</si>
  <si>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</si>
  <si>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</si>
  <si>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</si>
  <si>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</si>
  <si>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</si>
  <si>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</si>
  <si>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</si>
  <si>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</si>
  <si>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</si>
  <si>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</si>
  <si>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</si>
  <si>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</si>
  <si>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</si>
  <si>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</si>
  <si>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</si>
  <si>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</si>
  <si>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</si>
  <si>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</si>
  <si>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</si>
  <si>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</si>
  <si>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168750166</t>
  </si>
  <si>
    <t>PSC</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</si>
  <si>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</si>
  <si>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P</t>
  </si>
  <si>
    <t xml:space="preserve">Poznámka k položce:
viz příloha D.1 - Technická zpráva a C.5.2 - Spec. situační výkres - vegetace </t>
  </si>
  <si>
    <t>111201401</t>
  </si>
  <si>
    <t>Spálení odstraněných křovin a stromů na hromadách průměru kmene do 100 mm pro jakoukoliv plochu</t>
  </si>
  <si>
    <t>-1069473852</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</si>
  <si>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</si>
  <si>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3</t>
  </si>
  <si>
    <t>111211121</t>
  </si>
  <si>
    <t>Pálení větví stromů se snášením na hromady jehličnatých v rovině nebo ve svahu přes 1:3, průměru kmene do 30 cm</t>
  </si>
  <si>
    <t>kus</t>
  </si>
  <si>
    <t>-1747839479</t>
  </si>
  <si>
    <t xml:space="preserve">Poznámka k souboru cen:_x000d_
1. V ceně jsou započteny i náklady na snesení klestu na hromady, přihrnování, očištění spáleniště, uložení popela a zbytků na hromadu. 2. V ceně nejsou započteny náklady na případné nutné použití kropícího vozu, tyto se oceňují samostatně. 3. Měrná jednotka je 1 strom. </t>
  </si>
  <si>
    <t>111211141</t>
  </si>
  <si>
    <t>Pálení větví stromů se snášením na hromady listnatých v rovině nebo ve svahu přes 1:3, průměru kmene do 30 cm</t>
  </si>
  <si>
    <t>600089742</t>
  </si>
  <si>
    <t>5</t>
  </si>
  <si>
    <t>111211142</t>
  </si>
  <si>
    <t>Pálení větví stromů se snášením na hromady listnatých v rovině nebo ve svahu přes 1:3, průměru kmene přes 30 cm</t>
  </si>
  <si>
    <t>938136335</t>
  </si>
  <si>
    <t>6</t>
  </si>
  <si>
    <t>112151011</t>
  </si>
  <si>
    <t>Pokácení stromu volné v celku s odřezáním kmene a s odvětvením průměru kmene přes 100 do 200 mm</t>
  </si>
  <si>
    <t>-2097716369</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</si>
  <si>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0,15m. V případě přítomnosti výrazných kořenových náběhů je měření prováděno nad nimi, nejčastěji v rozmezí 0,15-0,45 m nad povrchem stávajícího terénu. 5. Stromy o průměru kmene na řezné ploše větší než 1500 mm se oceňují individuálně. 6. Práce jsou prováděné technikou volného kácení. </t>
  </si>
  <si>
    <t>7</t>
  </si>
  <si>
    <t>112151012</t>
  </si>
  <si>
    <t>Pokácení stromu volné v celku s odřezáním kmene a s odvětvením průměru kmene přes 200 do 300 mm</t>
  </si>
  <si>
    <t>-546212813</t>
  </si>
  <si>
    <t>8</t>
  </si>
  <si>
    <t>112151013</t>
  </si>
  <si>
    <t>Pokácení stromu volné v celku s odřezáním kmene a s odvětvením průměru kmene přes 300 do 400 mm</t>
  </si>
  <si>
    <t>-661887760</t>
  </si>
  <si>
    <t>9</t>
  </si>
  <si>
    <t>112151014</t>
  </si>
  <si>
    <t>Pokácení stromu volné v celku s odřezáním kmene a s odvětvením průměru kmene přes 400 do 500 mm</t>
  </si>
  <si>
    <t>-1653515293</t>
  </si>
  <si>
    <t>10</t>
  </si>
  <si>
    <t>112151352</t>
  </si>
  <si>
    <t>Pokácení stromu postupné se spouštěním částí kmene a koruny o průměru na řezné ploše pařezu přes 200 do 300 mm</t>
  </si>
  <si>
    <t>-274331631</t>
  </si>
  <si>
    <t xml:space="preserve">Poznámka k souboru cen:_x000d_
1. V cenách jsou započteny i náklady na odklizení částí kmene a větví na vzdálenost do 20 m se složením na hromady nebo naložením na dopravní prostředek. 2. V cenách nejsou započteny náklady na: a) odkornění kmenů, tyto práce se oceňují individuálně, b) odvoz ani uložení na skládku, c) odstranění pařezu. 3. Ceny jsou určeny pouze pro pěstební zásahy a rekonstrukce v sadovnických a krajinářských úpravách.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Stromy o průměru kmene na řezné ploše větší než 1500 mm se oceňují individuálně. </t>
  </si>
  <si>
    <t xml:space="preserve">Poznámka k položce:
rizikové kácení v blízkosti el. vedení - 3 jehličnany u lávky v ř. km 2,699 a 3 trsy olší v úseku 3,200 - 3,470
viz příloha D.1 - Technická zpráva a C.5.2 - Spec. situační výkres - vegetace </t>
  </si>
  <si>
    <t>11</t>
  </si>
  <si>
    <t>112151353</t>
  </si>
  <si>
    <t>Pokácení stromu postupné se spouštěním částí kmene a koruny o průměru na řezné ploše pařezu přes 300 do 400 mm</t>
  </si>
  <si>
    <t>-1009805325</t>
  </si>
  <si>
    <t xml:space="preserve">Poznámka k položce:
rizikové kácení v blízkosti el. vedení - 3 trsy olší v úseku ř. km 3,200 - 3,470
viz příloha D.1 - Technická zpráva a C.5.2 - Spec. situační výkres - vegetace </t>
  </si>
  <si>
    <t>12</t>
  </si>
  <si>
    <t>112201203</t>
  </si>
  <si>
    <t>Odřezání nebo odsekání pařezů v úrovni přilehlého území s vykopávkou potřebného pracovního prostoru a s jeho zahrnutím výkopkem pro všechny sklony území, průměru přes 500 do 700 mm</t>
  </si>
  <si>
    <t>-388095876</t>
  </si>
  <si>
    <t xml:space="preserve">Poznámka k souboru cen:_x000d_
1. Ceny lze použít jen pro odstranění částí pařezů zasahujících do průtočného profilu na objektech oceňovaných cenami souboru cen části A01 Zřízení konstrukcí stavebních objektů katalogu 831-2 Hydromeliorace lesnickotechnické. 2. Odřezání nebo odsekání pařezů se oceňuje pouze tehdy, jestliže by příp. odstranění celého pařezu porušilo stabilitu území. 3. V ceně jsou započteny i náklady na odklizení vytěžené dřevní hmoty na hromady na vzdálenost do 50 m nebo naložení na dopravní prostředek. </t>
  </si>
  <si>
    <t xml:space="preserve">Poznámka k položce:
u Obecního úřadu
viz příloha D.1 - Technická zpráva a C.5.2 - Spec. situační výkres - vegetace </t>
  </si>
  <si>
    <t>13</t>
  </si>
  <si>
    <t>112201204R</t>
  </si>
  <si>
    <t>Odřezání nebo odsekání pařezů v úrovni přilehlého území s vykopávkou potřebného pracovního prostoru a s jeho zahrnutím výkopkem pro všechny sklony území, průměru přes 900 mm</t>
  </si>
  <si>
    <t>1068508195</t>
  </si>
  <si>
    <t>114203101</t>
  </si>
  <si>
    <t>Rozebrání dlažeb nebo záhozů s naložením na dopravní prostředek dlažeb z lomového kamene nebo betonových tvárnic na sucho nebo se spárami vyplněnými pískem nebo drnem</t>
  </si>
  <si>
    <t>m3</t>
  </si>
  <si>
    <t>-283386711</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</si>
  <si>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</si>
  <si>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Poznámka k položce:
viz příloha D.1 - Technická zpráva a D.2 - Vzorové příčné řezy</t>
  </si>
  <si>
    <t>VV</t>
  </si>
  <si>
    <t>ř. km 1,777 - 1,898</t>
  </si>
  <si>
    <t>117*0,5*0,5*0,1</t>
  </si>
  <si>
    <t>ř. km 1,898 - 2,069</t>
  </si>
  <si>
    <t>890*0,5*0,5*0,1</t>
  </si>
  <si>
    <t>4*0,15*0,25</t>
  </si>
  <si>
    <t>Součet</t>
  </si>
  <si>
    <t>16</t>
  </si>
  <si>
    <t>114203104</t>
  </si>
  <si>
    <t>Rozebrání dlažeb nebo záhozů s naložením na dopravní prostředek záhozů, rovnanin a soustřeďovacích staveb provedených na sucho</t>
  </si>
  <si>
    <t>277240521</t>
  </si>
  <si>
    <t>ř. km 2,260 - 2,507</t>
  </si>
  <si>
    <t>(2*247-20- 4*2)*(0,5*0,25 + (0,5+0,2)/2*0,3)</t>
  </si>
  <si>
    <t>ř. km 2,538 - 2,616</t>
  </si>
  <si>
    <t>2*78*(0,5*0,25 + (0,5+0,2)/2*0,3)*0,6</t>
  </si>
  <si>
    <t>ř. km 2,813 – 2,908</t>
  </si>
  <si>
    <t>2*(95-1)*(0,5*0,25 + (0,5+0,2)/2*0,3)</t>
  </si>
  <si>
    <t>ř. km 3,060 - 3,140</t>
  </si>
  <si>
    <t>2*80*(0,5*0,25 + (0,5+0,2)/2*0,3)</t>
  </si>
  <si>
    <t>ř. km 3,200 - 3,470</t>
  </si>
  <si>
    <t>2*270*(0,5*0,25 + (0,5+0,2)/2*0,3)*0,6</t>
  </si>
  <si>
    <t>17</t>
  </si>
  <si>
    <t>114203201</t>
  </si>
  <si>
    <t>Očištění lomového kamene nebo betonových tvárnic získaných při rozebrání dlažeb, záhozů, rovnanin a soustřeďovacích staveb od hlíny nebo písku</t>
  </si>
  <si>
    <t>756486554</t>
  </si>
  <si>
    <t xml:space="preserve">Poznámka k souboru cen:_x000d_
1. V cenách jsou započteny i náklady na: a) přehození znečištěného i očištěného kamene nebo tvárnic na vzdálenost do 3 m nebo jeho naložení na dopravní prostředek, b) odklizení a uložení úlomků kamene a uvolněné hlíny či malty na vzdálenost do 10 m. 2. V cenách nejsou započteny náklady na: a) třídění lomového kamene nebo tvárnic; tyto práce se oceňují cenou 114 20-3301 Třídění lomového kamene nebo betonových tvárnic; b) srovnání lomového kamene nebo tvárnic do měřitelných figur; tyto práce se oceňují cenami souboru cen 114 20-34 Srovnání lomového kamene nebo betonových tvárnic do měřitelných figur. 3. Množství jednotek se určí v m3 lomového kamene nebo betonových tvárnic před očištěním. </t>
  </si>
  <si>
    <t>283,268+25,255</t>
  </si>
  <si>
    <t>18</t>
  </si>
  <si>
    <t>114203301</t>
  </si>
  <si>
    <t>Třídění lomového kamene nebo betonových tvárnic získaných při rozebrání dlažeb, záhozů, rovnanin a soustřeďovacích staveb podle druhu, velikosti nebo tvaru</t>
  </si>
  <si>
    <t>1484426237</t>
  </si>
  <si>
    <t xml:space="preserve">Poznámka k souboru cen:_x000d_
1. V ceně jsou započteny i náklady na uložení vytříděného lomového kamene nebo tvárnic na hromady podle druhu, velikosti nebo tvaru ve vzdálenosti do 3 m nebo na naložení vytříděného kamene nebo tvárnic na dopravní prostředek. 2. V ceně nejsou započteny náklady na: a) očištění lomového kamene nebo tvárnic; tyto práce se oceňují cenami souboru cen 114 20-32 Očištění lomového kamene nebo betonových tvárnic; b) srovnání lomového kamene nebo tvárnic do měřitelných figur; tyto práce se oceňují cenami souboru cen 114 20-34 Srovnání lomového kamene nebo betonových tvárnic do měřitelných figur. 3. Množství měrných jednotek se určí v m3 tříděného kamene nebo tvárnic. </t>
  </si>
  <si>
    <t>19</t>
  </si>
  <si>
    <t>122201101</t>
  </si>
  <si>
    <t>Odkopávky a prokopávky nezapažené s přehozením výkopku na vzdálenost do 3 m nebo s naložením na dopravní prostředek v hornině tř. 3 do 100 m3</t>
  </si>
  <si>
    <t>-1504868917</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</si>
  <si>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</si>
  <si>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ř. km 2,699 – 2,765</t>
  </si>
  <si>
    <t>2*66*0,5* 0,25</t>
  </si>
  <si>
    <t>ř. km 2,765 – 2,808</t>
  </si>
  <si>
    <t>43*0,5*0,25</t>
  </si>
  <si>
    <t>práh v ř. km 2,785 vč. kam. opevnění</t>
  </si>
  <si>
    <t>0,3*0,3*1,8 + 2*0,5*0,3*0,9</t>
  </si>
  <si>
    <t>20</t>
  </si>
  <si>
    <t>122201109</t>
  </si>
  <si>
    <t>Odkopávky a prokopávky nezapažené s přehozením výkopku na vzdálenost do 3 m nebo s naložením na dopravní prostředek v hornině tř. 3 Příplatek k cenám za lepivost horniny tř. 3</t>
  </si>
  <si>
    <t>2085433905</t>
  </si>
  <si>
    <t>22,307*0,3</t>
  </si>
  <si>
    <t>129203101</t>
  </si>
  <si>
    <t>Čištění otevřených koryt vodotečí s přehozením rozpojeného nánosu do 3 m nebo s naložením na dopravní prostředek při šířce původního dna do 5m a hloubce koryta do 2,5 m v hornině tř. 3</t>
  </si>
  <si>
    <t>635767428</t>
  </si>
  <si>
    <t xml:space="preserve">Poznámka k souboru cen:_x000d_
1. Ceny jsou určeny pro čištění vodních koryt upravených i neupravených na suchu nebo při hloubce vody do 300 mm nad původním dnem. 2. Ceny nelze použít pro: a) čištění vodních koryt, které nejsou omezeny po obou stranách zdmi při průměrné tloušťce nánosu přes 500 mm; tyto práce se oceňují podle své povahy cenami souborů cen 124 . 0-31 Vykopávky pro koryta vodotečí nebo 127 . 0-32 Vykopávky pod vodou zářezů pro shybky a jiná podzemní vedení části A 01; b) čištění vodních koryt při hloubce vody přes 300 mm; tyto práce se oceňují cenami souboru cen 127 . 0-32 Vykopávky pod vodou zářezů pro shybky a jiná podzemní vedení části A 01 tohoto katalogu; c) čištění uzavřených koryt vodotečí; tyto zemní práce se oceňují individuálně; d) shrabání organických naplavenin na břehových plochách po velké vodě; tyto práce se oceňují cenami souboru cen 185 80-31 Shrabání pokoseného porostu a organických naplavenin a spálení po zaschnutí. 3.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10-11 Přehození neulehlého výkopku části A 01 tohoto katalogu. 4. V cenách jsou započteny i náklady na svislé přehození výkopku. 5. Množství jednotek se určuje v m3 nánosu z anorganických nebo organických hmot. </t>
  </si>
  <si>
    <t>Poznámka k položce:
v ř. km 2,245 - 2,253 bude čištění vzhledem ke křížení IS prováděno ručně - kompenzováno pol. 77 Příplatek za práci ve stísněném prostoru
viz příloha D.1 - Technická zpráva a D.2 - Vzorové příčné řezy</t>
  </si>
  <si>
    <t>ř. km 1,777 – 1,898</t>
  </si>
  <si>
    <t>0,2*111+0,5*10</t>
  </si>
  <si>
    <t>ř. km 1,898 – 2,069</t>
  </si>
  <si>
    <t>0,3*171</t>
  </si>
  <si>
    <t>ř. km 2,201 – 2,253</t>
  </si>
  <si>
    <t>0,3*52</t>
  </si>
  <si>
    <t>ř. km 2,260 – 2,507</t>
  </si>
  <si>
    <t>0,05*247</t>
  </si>
  <si>
    <t xml:space="preserve">ř. km 2,515 – 2,532 </t>
  </si>
  <si>
    <t>0,3*17</t>
  </si>
  <si>
    <t>ř. km 2,538 – 2,616</t>
  </si>
  <si>
    <t>0,35*78</t>
  </si>
  <si>
    <t>ř. km 2,616 – 2,699</t>
  </si>
  <si>
    <t>0,25*83</t>
  </si>
  <si>
    <t>0,3*95</t>
  </si>
  <si>
    <t xml:space="preserve">ř. km 3,060 – 3,140 </t>
  </si>
  <si>
    <t>0,2*80</t>
  </si>
  <si>
    <t xml:space="preserve">ř. km 3,200 – 3,470 </t>
  </si>
  <si>
    <t>0,3*270</t>
  </si>
  <si>
    <t>22</t>
  </si>
  <si>
    <t>129203109</t>
  </si>
  <si>
    <t>Čištění otevřených koryt vodotečí Příplatek k cenám za lepivost horniny v hornině tř. 3</t>
  </si>
  <si>
    <t>2002696188</t>
  </si>
  <si>
    <t>285,1*0,3</t>
  </si>
  <si>
    <t>23</t>
  </si>
  <si>
    <t>132201101</t>
  </si>
  <si>
    <t>Hloubení zapažených i nezapažených rýh šířky do 600 mm s urovnáním dna do předepsaného profilu a spádu v hornině tř. 3 do 100 m3</t>
  </si>
  <si>
    <t>1660708888</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</si>
  <si>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</si>
  <si>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ř. km 2,699 – 2,808</t>
  </si>
  <si>
    <t>2*109*0,3*(0,2+0,5)/2</t>
  </si>
  <si>
    <t xml:space="preserve">ř. km 2,813 – 2,841 </t>
  </si>
  <si>
    <t>2*28*((0,65+0,2)/2*0,45-(0,5+0,2)/2*0,3)</t>
  </si>
  <si>
    <t>24</t>
  </si>
  <si>
    <t>132201109</t>
  </si>
  <si>
    <t>Hloubení zapažených i nezapažených rýh šířky do 600 mm s urovnáním dna do předepsaného profilu a spádu v hornině tř. 3 Příplatek k cenám za lepivost horniny tř. 3</t>
  </si>
  <si>
    <t>-404544597</t>
  </si>
  <si>
    <t>27,72*0,3</t>
  </si>
  <si>
    <t>25</t>
  </si>
  <si>
    <t>162301421</t>
  </si>
  <si>
    <t>Vodorovné přemístění větví, kmenů nebo pařezů s naložením, složením a dopravou do 5000 m pařezů kmenů, průměru přes 100 do 300 mm</t>
  </si>
  <si>
    <t>-731667430</t>
  </si>
  <si>
    <t xml:space="preserve">Poznámka k souboru cen:_x000d_
1. Průměr kmene i pařezu se měří v místě řezu. 2. Měrná jednotka je 1 strom. </t>
  </si>
  <si>
    <t>26</t>
  </si>
  <si>
    <t>162301422</t>
  </si>
  <si>
    <t>Vodorovné přemístění větví, kmenů nebo pařezů s naložením, složením a dopravou do 5000 m pařezů kmenů, průměru přes 300 do 500 mm</t>
  </si>
  <si>
    <t>-1001768271</t>
  </si>
  <si>
    <t>27</t>
  </si>
  <si>
    <t>162301921</t>
  </si>
  <si>
    <t>Vodorovné přemístění větví, kmenů nebo pařezů s naložením, složením a dopravou Příplatek k cenám za každých dalších i započatých 5000 m přes 5000 m pařezů kmenů, průměru přes 100 do 300 mm</t>
  </si>
  <si>
    <t>1255264176</t>
  </si>
  <si>
    <t>Poznámka k položce:
skládka Smolina</t>
  </si>
  <si>
    <t>15*3</t>
  </si>
  <si>
    <t>28</t>
  </si>
  <si>
    <t>162301922</t>
  </si>
  <si>
    <t>Vodorovné přemístění větví, kmenů nebo pařezů s naložením, složením a dopravou Příplatek k cenám za každých dalších i započatých 5000 m přes 5000 m pařezů kmenů, průměru přes 300 do 500 mm</t>
  </si>
  <si>
    <t>1380946653</t>
  </si>
  <si>
    <t>2*3</t>
  </si>
  <si>
    <t>29</t>
  </si>
  <si>
    <t>162701103</t>
  </si>
  <si>
    <t>Vodorovné přemístění výkopku nebo sypaniny po suchu na obvyklém dopravním prostředku, bez naložení výkopku, avšak se složením bez rozhrnutí z horniny tř. 1 až 4 na vzdálenost přes 7 000 do 8 000 m</t>
  </si>
  <si>
    <t>-1081056123</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</si>
  <si>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</si>
  <si>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22,307+285,1+27,72-6,72</t>
  </si>
  <si>
    <t>30</t>
  </si>
  <si>
    <t>162701153</t>
  </si>
  <si>
    <t>Vodorovné přemístění výkopku nebo sypaniny po suchu na obvyklém dopravním prostředku, bez naložení výkopku, avšak se složením bez rozhrnutí z horniny tř. 5 až 7 na vzdálenost přes 7 000 do 8 000 m</t>
  </si>
  <si>
    <t>-361503881</t>
  </si>
  <si>
    <t>0,5*(2*247-20- 4*2)*(0,5*0,25 + (0,5+0,2)/2*0,3)</t>
  </si>
  <si>
    <t>0,1*2*78*(0,5*0,25 + (0,5+0,2)/2*0,3)</t>
  </si>
  <si>
    <t>0,5*2*(95-1)*(0,5*0,25 + (0,5+0,2)/2*0,3)</t>
  </si>
  <si>
    <t>0,9*2*80*(0,5*0,25 + (0,5+0,2)/2*0,3)</t>
  </si>
  <si>
    <t>0,3*2*270*(0,5*0,25 + (0,5+0,2)/2*0,3)</t>
  </si>
  <si>
    <t>31</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</si>
  <si>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</si>
  <si>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</si>
  <si>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341567628</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</si>
  <si>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</si>
  <si>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Poznámka k položce:
viz příloha D.1 - Technická zpráva, C.2.2 - Situace ř. km 2,765 - 2,808 a D.2 - Vzorové příčné řezy</t>
  </si>
  <si>
    <t>ř. km 2,813 – 2,841</t>
  </si>
  <si>
    <t>28*0,3*(0,5+1,1)/2</t>
  </si>
  <si>
    <t>32</t>
  </si>
  <si>
    <t>171201211</t>
  </si>
  <si>
    <t>Poplatek za uložení stavebního odpadu na skládce (skládkovné) zeminy a kameniva zatříděného do Katalogu odpadů pod kódem 170 504</t>
  </si>
  <si>
    <t>t</t>
  </si>
  <si>
    <t>-123727716</t>
  </si>
  <si>
    <t xml:space="preserve">Poznámka k souboru cen:_x000d_
1. Ceny uvedené v souboru cen lze po dohodě upravit podle místních podmínek. </t>
  </si>
  <si>
    <t>328,407*1,8+149,178*2,3</t>
  </si>
  <si>
    <t>33</t>
  </si>
  <si>
    <t>181411121</t>
  </si>
  <si>
    <t>Založení trávníku na půdě předem připravené plochy do 1000 m2 výsevem včetně utažení lučního v rovině nebo na svahu do 1:5</t>
  </si>
  <si>
    <t>-1579323235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</si>
  <si>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</si>
  <si>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28*0,5</t>
  </si>
  <si>
    <t>34</t>
  </si>
  <si>
    <t>M</t>
  </si>
  <si>
    <t>00572472</t>
  </si>
  <si>
    <t>osivo směs travní krajinná-rovinná</t>
  </si>
  <si>
    <t>kg</t>
  </si>
  <si>
    <t>1599203384</t>
  </si>
  <si>
    <t>14*0,015 'Přepočtené koeficientem množství</t>
  </si>
  <si>
    <t>35</t>
  </si>
  <si>
    <t>181411122</t>
  </si>
  <si>
    <t>Založení trávníku na půdě předem připravené plochy do 1000 m2 výsevem včetně utažení lučního na svahu přes 1:5 do 1:2</t>
  </si>
  <si>
    <t>1450981033</t>
  </si>
  <si>
    <t>751,3+23,8</t>
  </si>
  <si>
    <t>36</t>
  </si>
  <si>
    <t>00572474</t>
  </si>
  <si>
    <t>osivo směs travní krajinná-svahová</t>
  </si>
  <si>
    <t>-436684977</t>
  </si>
  <si>
    <t>775,1*0,015 'Přepočtené koeficientem množství</t>
  </si>
  <si>
    <t>37</t>
  </si>
  <si>
    <t>181951102</t>
  </si>
  <si>
    <t>Úprava pláně vyrovnáním výškových rozdílů v hornině tř. 1 až 4 se zhutněním</t>
  </si>
  <si>
    <t>-633627942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</si>
  <si>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</si>
  <si>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ř. km 2,813 - 2,841</t>
  </si>
  <si>
    <t>38</t>
  </si>
  <si>
    <t>182101101</t>
  </si>
  <si>
    <t>Svahování trvalých svahů do projektovaných profilů s potřebným přemístěním výkopku při svahování v zářezech v hornině tř. 1 až 4</t>
  </si>
  <si>
    <t>-943392481</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</si>
  <si>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 2. Ceny nelze použít pro urovnání stěn příkopů při čištění; toto urovnání se oceňuje cenami souboru cen 938 90-2 . čištění příkopů komunikací v suchu nebo ve vodě A02 Zemní práce pro objekty oborů 821 až 828. 3. Úprava ploch vodorovných nebo ve sklonu do 1 : 5 s výjimkou ustanovení v poznámce č. 1 se oceňuje cenami souboru cen 181 *0-11 Úprava pláně vyrovnáním výškových rozdílů. </t>
  </si>
  <si>
    <t>121*0,5</t>
  </si>
  <si>
    <t>171*1</t>
  </si>
  <si>
    <t>(247-20-4*2)*0,5</t>
  </si>
  <si>
    <t>ř. km 2,515 - 2,532</t>
  </si>
  <si>
    <t>17*0,5</t>
  </si>
  <si>
    <t>78*0,5</t>
  </si>
  <si>
    <t>ř. km 2,699 - 2,808 PB</t>
  </si>
  <si>
    <t>109*0,5</t>
  </si>
  <si>
    <t>ř. km 2,813 - 2,908</t>
  </si>
  <si>
    <t>95*1,5</t>
  </si>
  <si>
    <t>80*0,5</t>
  </si>
  <si>
    <t>270*0,5</t>
  </si>
  <si>
    <t>39</t>
  </si>
  <si>
    <t>182201101</t>
  </si>
  <si>
    <t>Svahování trvalých svahů do projektovaných profilů s potřebným přemístěním výkopku při svahování násypů v jakékoliv hornině</t>
  </si>
  <si>
    <t>-1006976361</t>
  </si>
  <si>
    <t>28*0,85</t>
  </si>
  <si>
    <t>40</t>
  </si>
  <si>
    <t>183151111</t>
  </si>
  <si>
    <t>Hloubení jam pro výsadbu dřevin strojně v rovině nebo ve svahu do 1:5, objem do 0,20 m3</t>
  </si>
  <si>
    <t>CS ÚRS 2017 01</t>
  </si>
  <si>
    <t>2022901684</t>
  </si>
  <si>
    <t xml:space="preserve">Poznámka k souboru cen:_x000d_
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 </t>
  </si>
  <si>
    <t>Poznámka k položce:
podél vodního toku nad břehovou hranou, a to na LB na pozemku parc. č. 3472 v úseku podél fotbalového hřiště až po začátek zatrubnění, dále na PB na pozemku parc. č. 3471 a na LB na pozemku parc. č. 3470/5 podél pozemku parc. č. 81/2, ve vzájemných vzdálenostech cca 8 m
viz příloha D.1 - Technická zpráva</t>
  </si>
  <si>
    <t>41</t>
  </si>
  <si>
    <t>183151114</t>
  </si>
  <si>
    <t>Hloubení jam pro výsadbu dřevin strojně v rovině nebo ve svahu do 1:5, objem přes 0,50 do 0,70 m3</t>
  </si>
  <si>
    <t>-1851794019</t>
  </si>
  <si>
    <t>42</t>
  </si>
  <si>
    <t>184102115R</t>
  </si>
  <si>
    <t>Výsadba dřeviny s balem do předem vyhloubené jamky se zalitím, v rovině nebo na svahu do 1:5, při průměru balu přes 500 do 600 mm vč. vysazované dřeviny</t>
  </si>
  <si>
    <t>347109402</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</si>
  <si>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</si>
  <si>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Poznámka k položce:
6 ks od každého druhu: olše lepkavá, jeřáb obecný, jasan ztepilý, vrba hrotolistá, vrba košíkářská
výsadba podél vodního toku nad břehovou hranou, a to na LB na pozemku parc. č. 3472 v úseku podél fotbalového hřiště až po začátek zatrubnění, dále na PB na pozemku parc. č. 3471 a na LB na pozemku parc. č. 3470/5 podél pozemku parc. č. 81/2, střídavě stromy a keře ve vzájemných vzdálenostech cca 8 m
viz příloha D.1 - Technická zpráva</t>
  </si>
  <si>
    <t>43</t>
  </si>
  <si>
    <t>184102211R</t>
  </si>
  <si>
    <t>Výsadba keře bez balu v. min. 0,5 m do předem vyhloubené jamky se zalitím v rovině nebo na svahu do 1:5 výšky do 1 m v terénu vč. vysazované dřeviny</t>
  </si>
  <si>
    <t>1812279415</t>
  </si>
  <si>
    <t xml:space="preserve">Poznámka k souboru cen:_x000d_
1. Ceny lze použít i pro výsadbu růží. 2. V cenách nejsou započteny náklady na vysazované dřeviny, tyto se oceňují ve specifikaci. 3. Výška keře se měří před sestřižením. 4. V cenách o sklonu svahu přes 1:1 jsou uvažovány podmínky pro svahy běžně schůdné; bez použití lezeckých technik. V případě použití lezeckých technik se tyto náklady oceňují individuálně. </t>
  </si>
  <si>
    <t>Poznámka k položce:
13 × svída krvavá,12 × hloh obecný 
výsadba podél vodního toku nad břehovou hranou, a to na LB na pozemku parc. č. 3472 v úseku podél fotbalového hřiště až po začátek zatrubnění, dále na PB na pozemku parc. č. 3471 a na LB na pozemku parc. č. 3470/5 podél pozemku parc. č. 81/2, střídavě stromy a keře ve vzájemných vzdálenostech cca 8 m
viz příloha D.1 - Technická zpráva</t>
  </si>
  <si>
    <t>44</t>
  </si>
  <si>
    <t>184215112</t>
  </si>
  <si>
    <t>Ukotvení dřeviny kůly jedním kůlem, délky přes 1 do 2 m</t>
  </si>
  <si>
    <t>-308766606</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</si>
  <si>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</si>
  <si>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 xml:space="preserve">Poznámka k položce:
viz příloha D.1 - Technická zpráva </t>
  </si>
  <si>
    <t>45</t>
  </si>
  <si>
    <t>605910550R</t>
  </si>
  <si>
    <t>kůl se špičkou délka 150 cm</t>
  </si>
  <si>
    <t>2144506985</t>
  </si>
  <si>
    <t>Zakládání</t>
  </si>
  <si>
    <t>46</t>
  </si>
  <si>
    <t>291211111R</t>
  </si>
  <si>
    <t xml:space="preserve">Zřízení a rozebrání zpevněné plochy ze silničních panelů </t>
  </si>
  <si>
    <t>-2282283</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</si>
  <si>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</si>
  <si>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Poznámka k položce:
2 × sjezd z komunikace 3 × 2 m + štěrkodrť na geotextilii
20 × přejezd přes IS
viz příloha D.1 - Technická zpráva a C.4 - Katastrální situace</t>
  </si>
  <si>
    <t>22*3*2</t>
  </si>
  <si>
    <t>Vodorovné konstrukce</t>
  </si>
  <si>
    <t>47</t>
  </si>
  <si>
    <t>462511270</t>
  </si>
  <si>
    <t>Zához z lomového kamene neupraveného záhozového bez proštěrkování z terénu, hmotnosti jednotlivých kamenů do 200 kg</t>
  </si>
  <si>
    <t>-717073440</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</si>
  <si>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</si>
  <si>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(2*247-20-4*2)*(0,5+0,2)/2*0,3*0,5</t>
  </si>
  <si>
    <t>2*78*(0,5+0,2)/2*0,3*0,1</t>
  </si>
  <si>
    <t>ř. km 2,699 – 2,808 PB</t>
  </si>
  <si>
    <t>109*(0,5+0,2)/2*0,3</t>
  </si>
  <si>
    <t>ř. km 2,699 – 2,766 a 2,805 – 2,808 LB</t>
  </si>
  <si>
    <t>70*(0,5+0,2)/2*0,3</t>
  </si>
  <si>
    <t>2*(28-1)*((0,65+0,2)/2*0,45-(0,5+0,2)/2*0,3*0,5)</t>
  </si>
  <si>
    <t>ř. km 2,841 – 2,908</t>
  </si>
  <si>
    <t>2*67*(0,5+0,2)/2*0,3*0,5</t>
  </si>
  <si>
    <t>ř. km 3,060 – 3,140</t>
  </si>
  <si>
    <t>2*80*(0,5+0,2)/2*0,3*0,9</t>
  </si>
  <si>
    <t>ř. km 3,200 – 3,470</t>
  </si>
  <si>
    <t>2*270*(0,5+0,2)/2*0,3*0,3</t>
  </si>
  <si>
    <t>48</t>
  </si>
  <si>
    <t>462511270R</t>
  </si>
  <si>
    <t>-1768150047</t>
  </si>
  <si>
    <t>Poznámka k položce:
s využitím původního materiálu
viz příloha D.1 - Technická zpráva a D.2 - Vzorové příčné řezy</t>
  </si>
  <si>
    <t>2*78*(0,5+0,2)/2*0,3*0,5</t>
  </si>
  <si>
    <t>2*(95-1)*(0,5+0,2)/2*0,3*0,5</t>
  </si>
  <si>
    <t>2*80*(0,5+0,2)/2*0,3*0,1</t>
  </si>
  <si>
    <t>49</t>
  </si>
  <si>
    <t>462511370</t>
  </si>
  <si>
    <t>Zához z lomového kamene neupraveného záhozového bez proštěrkování z terénu, hmotnosti jednotlivých kamenů přes 200 do 500 kg</t>
  </si>
  <si>
    <t>2142141038</t>
  </si>
  <si>
    <t>ř. km 2,766 - 2,805 LB</t>
  </si>
  <si>
    <t>39*(0,5+0,2)/2*0,3</t>
  </si>
  <si>
    <t>50</t>
  </si>
  <si>
    <t>462519002</t>
  </si>
  <si>
    <t>Zához z lomového kamene neupraveného záhozového Příplatek k cenám za urovnání viditelných ploch záhozu z kamene, hmotnosti jednotlivých kamenů do 200 kg</t>
  </si>
  <si>
    <t>1007899933</t>
  </si>
  <si>
    <t>(2*247-20-4*2)*0,2</t>
  </si>
  <si>
    <t>2*78*0,2*0,6</t>
  </si>
  <si>
    <t>2*109*0,2-39*0,2</t>
  </si>
  <si>
    <t>2*(95-1)*0,2</t>
  </si>
  <si>
    <t>2*80*0,2</t>
  </si>
  <si>
    <t>2*270*0,2*0,6</t>
  </si>
  <si>
    <t>51</t>
  </si>
  <si>
    <t>462519003</t>
  </si>
  <si>
    <t>Zához z lomového kamene neupraveného záhozového Příplatek k cenám za urovnání viditelných ploch záhozu z kamene, hmotnosti jednotlivých kamenů přes 200 do 500 kg</t>
  </si>
  <si>
    <t>196363137</t>
  </si>
  <si>
    <t>ř. km 2,766 - 2,805</t>
  </si>
  <si>
    <t>39*0,2</t>
  </si>
  <si>
    <t>52</t>
  </si>
  <si>
    <t>463212111</t>
  </si>
  <si>
    <t>Rovnanina z lomového kamene upraveného, tříděného jakékoliv tloušťky rovnaniny s vyklínováním spár a dutin úlomky kamene</t>
  </si>
  <si>
    <t>1230873896</t>
  </si>
  <si>
    <t xml:space="preserve">Poznámka k souboru cen:_x000d_
1. Ceny lze použít i pro rovnaniny za opěrami a křídly pro jakýkoliv jejich sklon.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 3. Množství měrných jednotek a) rovnaniny se stanoví v m3 konstrukce rovnaniny, b) příplatků se stanoví v m2 vypracovaných líců. </t>
  </si>
  <si>
    <t>(2*247-20-2*4)*0,5*0,25*0,5</t>
  </si>
  <si>
    <t>2*78*0,5*0,25*0,1</t>
  </si>
  <si>
    <t>109*0,5*0,25</t>
  </si>
  <si>
    <t xml:space="preserve">ř. km 2,699 – 2,765 LB </t>
  </si>
  <si>
    <t>66* 0,5*0,25</t>
  </si>
  <si>
    <t>ř. km 2,765 – 2,808 LB</t>
  </si>
  <si>
    <t>2*(0,5+0,83)/2*0,25 + 39*0,8*0,25+2*0,5*0,25</t>
  </si>
  <si>
    <t xml:space="preserve">ř. km 2,785 opevnění prahu </t>
  </si>
  <si>
    <t>2*0,5*0,3*0,9</t>
  </si>
  <si>
    <t>2*(95-1)*0,5*0,25*0,5</t>
  </si>
  <si>
    <t xml:space="preserve">2*80*0,5*0,25*0,9 </t>
  </si>
  <si>
    <t>2*270*0,5*0,25*0,3</t>
  </si>
  <si>
    <t>53</t>
  </si>
  <si>
    <t>463212111R</t>
  </si>
  <si>
    <t>-870071110</t>
  </si>
  <si>
    <t>Poznámka k položce:
z původního materiálu
viz příloha D.1 - Technická zpráva a D.2 - Vzorové příčné řezy</t>
  </si>
  <si>
    <t>(2*247-20-4*2)*0,5*0,25* 0,5</t>
  </si>
  <si>
    <t>2*78*0,5*0,25*0,5</t>
  </si>
  <si>
    <t>ř. km2,813 - 2,908</t>
  </si>
  <si>
    <t>2*80*0,5*0,25*0,1</t>
  </si>
  <si>
    <t>2*270*0,5* 0,25*0,3</t>
  </si>
  <si>
    <t>54</t>
  </si>
  <si>
    <t>463212191</t>
  </si>
  <si>
    <t>Rovnanina z lomového kamene upraveného, tříděného Příplatek k cenám za vypracování líce</t>
  </si>
  <si>
    <t>398200598</t>
  </si>
  <si>
    <t>(2*247-20-4*2)*0,5</t>
  </si>
  <si>
    <t>2*78*0,5*0,6</t>
  </si>
  <si>
    <t>ř. km 2,699 - 2,765 LB</t>
  </si>
  <si>
    <t>66*0,5</t>
  </si>
  <si>
    <t>ř. km 2,765 - 2,808 LB</t>
  </si>
  <si>
    <t>2*3*(0,5+1,5)/2+35*1,5+2*0,5</t>
  </si>
  <si>
    <t>2*(95-1)*0,5</t>
  </si>
  <si>
    <t>2*80*0,5</t>
  </si>
  <si>
    <t>2*270*0,5*0,6</t>
  </si>
  <si>
    <t>55</t>
  </si>
  <si>
    <t>465921112</t>
  </si>
  <si>
    <t>Kladení dlažby z betonových desek a tvárnic na sucho hmotnosti jednotlivých desek nebo tvárnic do 90 kg s vyplněním spár těženým kamenivem, drnem nebo ornicí s osetím, tl. desek do 100 mm</t>
  </si>
  <si>
    <t>-1388522898</t>
  </si>
  <si>
    <t xml:space="preserve">Poznámka k souboru cen:_x000d_
1. Ceny neplatí pro dlažby o sklonu přes 1:1; tyto se oceňují cenami souboru cen 320 10-11 Osazení prefabrikátů. 2. V cenách nejsou započteny náklady na: a) podkladní betonové lože; toto se oceňuje cenami souboru cen 451 31-51 Podkladní výplňové vrstvy z betonu prostého,, b) lože z kameniva; toto se oceňuje cenami souboru cen 451 . . - . . Lože z kameniva, c) vyplnění otvorů (mimo spár) polovegetačních tvárnic kamenivem; toto se oceňuje cenami souboru cen 469 57-11 Vyplnění otvorů tvárnic nebo panelů, d) dodávku desek a tvárnic; tyto náklady se oceňují ve specifikaci. Ztratné lze dohodnout ve výši 3 %. 3. Plocha se stanoví v m2 rozvinuté lícní plochy dlažby. </t>
  </si>
  <si>
    <t>20*0,5*0,5</t>
  </si>
  <si>
    <t>206*0,5*0,5</t>
  </si>
  <si>
    <t>56</t>
  </si>
  <si>
    <t>465921112R</t>
  </si>
  <si>
    <t>315402424</t>
  </si>
  <si>
    <t>97*0,5*0,5</t>
  </si>
  <si>
    <t>684*0,5*0,5</t>
  </si>
  <si>
    <t>4*(0,15+0,25)</t>
  </si>
  <si>
    <t>57</t>
  </si>
  <si>
    <t>59227034R</t>
  </si>
  <si>
    <t>deska betonová meliorační 500x500x100mm</t>
  </si>
  <si>
    <t>ks</t>
  </si>
  <si>
    <t>-655139693</t>
  </si>
  <si>
    <t>20+206</t>
  </si>
  <si>
    <t>58</t>
  </si>
  <si>
    <t>467951130</t>
  </si>
  <si>
    <t>Práh dřevěný z výřezů pro stavební účely zajištění na vzdušné straně pilotami Ø od 150 do 190 mm, délky od 1,5 do 1,8 m, zaraženými v osové vzdálenosti od 1 do 3 m jednoduchý z kulatiny Ø přes 290 do 400 mm</t>
  </si>
  <si>
    <t>m</t>
  </si>
  <si>
    <t>1875185652</t>
  </si>
  <si>
    <t xml:space="preserve">Poznámka k souboru cen:_x000d_
1. V cenách jsou započteny i náklady na vykopávku rýhy pro práh. 2. V cenách nejsou započteny náklady na zpevnění dna a břehů u prahů. 3. Směrné výkresy - příloha č. 3. </t>
  </si>
  <si>
    <t>Poznámka k položce:
viz příloha D.1 - Technická zpráva a C.2.2 - Situace ř. km 2,765 - 2,808</t>
  </si>
  <si>
    <t>997</t>
  </si>
  <si>
    <t>Přesun sutě</t>
  </si>
  <si>
    <t>59</t>
  </si>
  <si>
    <t>997013801</t>
  </si>
  <si>
    <t>Poplatek za uložení stavebního odpadu na skládce (skládkovné) z prostého betonu zatříděného do Katalogu odpadů pod kódem 170 101</t>
  </si>
  <si>
    <t>-197093581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</si>
  <si>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</si>
  <si>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226*0,114</t>
  </si>
  <si>
    <t>60</t>
  </si>
  <si>
    <t>997321511</t>
  </si>
  <si>
    <t>Vodorovná doprava suti a vybouraných hmot bez naložení, s vyložením a hrubým urovnáním po suchu, na vzdálenost do 1 km</t>
  </si>
  <si>
    <t>139024854</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</si>
  <si>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</si>
  <si>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61</t>
  </si>
  <si>
    <t>997321519</t>
  </si>
  <si>
    <t>Vodorovná doprava suti a vybouraných hmot bez naložení, s vyložením a hrubým urovnáním po suchu, na vzdálenost Příplatek k cenám za každý další i započatý 1 km přes 1 km</t>
  </si>
  <si>
    <t>-1526535894</t>
  </si>
  <si>
    <t>7*25,764</t>
  </si>
  <si>
    <t>998</t>
  </si>
  <si>
    <t>Přesun hmot</t>
  </si>
  <si>
    <t>62</t>
  </si>
  <si>
    <t>998332011</t>
  </si>
  <si>
    <t>Přesun hmot pro úpravy vodních toků a kanály, hráze rybníků apod. dopravní vzdálenost do 500 m</t>
  </si>
  <si>
    <t>-1267453087</t>
  </si>
  <si>
    <t xml:space="preserve">Poznámka k souboru cen:_x000d_
1. Ceny jsou určeny pro jakoukoliv konstrukčně-materiálovou charakteristiku. </t>
  </si>
  <si>
    <t>OST</t>
  </si>
  <si>
    <t>Ostatní</t>
  </si>
  <si>
    <t>63</t>
  </si>
  <si>
    <t>R1</t>
  </si>
  <si>
    <t>Zařízení staveniště</t>
  </si>
  <si>
    <t>kpl</t>
  </si>
  <si>
    <t>512</t>
  </si>
  <si>
    <t>-742212691</t>
  </si>
  <si>
    <t>Poznámka k položce:
veškeré náklady spojené s vybudováním, provozem a odstraněním zařízení staveniště</t>
  </si>
  <si>
    <t>64</t>
  </si>
  <si>
    <t>R10</t>
  </si>
  <si>
    <t>Zhotovení nájezdu na chodník u siln. mostu v ř. km 2,256 a zajištění ochrany chodníku před poškozením pojezdem vč. případných oprav poškození</t>
  </si>
  <si>
    <t>-1903726134</t>
  </si>
  <si>
    <t>65</t>
  </si>
  <si>
    <t>R11</t>
  </si>
  <si>
    <t>Zřízení a následné rozebrání provizorního přemostění v ř. km cca 2,815</t>
  </si>
  <si>
    <t>-1293324061</t>
  </si>
  <si>
    <t>Poznámka k položce:
nad propustkem u Obecního úřadu
bet. roura DN1000, dl. 4 m s přesypáním nezávadným materiálem, případně jinak dle volby zhotovitele
viz příloha D.1 - Technická zpráva</t>
  </si>
  <si>
    <t>66</t>
  </si>
  <si>
    <t>R12</t>
  </si>
  <si>
    <t>Rozebrání a zpětné uložení bet. propustku v ř. km 3,230 do původního stavu</t>
  </si>
  <si>
    <t>-270733601</t>
  </si>
  <si>
    <t>67</t>
  </si>
  <si>
    <t>R13</t>
  </si>
  <si>
    <t>Odvoz a likvidace veškerých odpadů vzniklých v souvislosti se stavbou dle zákona o odpadech vč. případných poplatků</t>
  </si>
  <si>
    <t>-1034449974</t>
  </si>
  <si>
    <t xml:space="preserve">Poznámka k položce:
např. odřezky pařezů, popel, komunální odpad, dočasné přemostění, pokud nebude opětovně využito  atd. - zhotovitel předloží doklad o způsobu naložení s těmito odpady</t>
  </si>
  <si>
    <t>68</t>
  </si>
  <si>
    <t>R15</t>
  </si>
  <si>
    <t>Poplatek za dočasnou skládku stavebního materiálu</t>
  </si>
  <si>
    <t>1766007822</t>
  </si>
  <si>
    <t>Poznámka k položce:
viz příloha E - Dokladová část, pozemky v ZD budou pronajímány za 10 Kč/m2den</t>
  </si>
  <si>
    <t>69</t>
  </si>
  <si>
    <t>R2</t>
  </si>
  <si>
    <t>Vytyčení všech podzemních inženýrských sítí na staveništi</t>
  </si>
  <si>
    <t>1800726073</t>
  </si>
  <si>
    <t>Poznámka k položce:
viz příloha C.4 - Katastrální situace, E - Dokladová část</t>
  </si>
  <si>
    <t>70</t>
  </si>
  <si>
    <t>R3</t>
  </si>
  <si>
    <t>Uvedení dotčených ploch a komunikací do původního stavu - urovnání, osetí, oprava výtluků apod.</t>
  </si>
  <si>
    <t>-1428377951</t>
  </si>
  <si>
    <t>71</t>
  </si>
  <si>
    <t>R4</t>
  </si>
  <si>
    <t>Odlov a záchranný transfer ryb a vodních živočichů - v případě potřeby</t>
  </si>
  <si>
    <t>988778362</t>
  </si>
  <si>
    <t>72</t>
  </si>
  <si>
    <t>R5</t>
  </si>
  <si>
    <t>Průběžné čištění komunikací užívaných v souvislosti se stavbou</t>
  </si>
  <si>
    <t>-209746009</t>
  </si>
  <si>
    <t>73</t>
  </si>
  <si>
    <t>R6</t>
  </si>
  <si>
    <t>Dočasná demontáž a zpětná montáž oplocení oc. pletivem a laťkami</t>
  </si>
  <si>
    <t>-1862698606</t>
  </si>
  <si>
    <t>Poznámka k položce:
roh zahrady parc. č. 83/2
po dokončení stavby bude oplocení uzavřeno ve větší vzdálenosti (max. 6,5 m) od hrany lávky
viz příloha D.1 - Technická zpráva</t>
  </si>
  <si>
    <t>74</t>
  </si>
  <si>
    <t>R7</t>
  </si>
  <si>
    <t>Dočasné odstranění a zpětné uložení lávky pro pěší</t>
  </si>
  <si>
    <t>1214472416</t>
  </si>
  <si>
    <t>Poznámka k položce:
v ř. km 2,260 - 2,383
viz příloha D.1 - Technická zpráva</t>
  </si>
  <si>
    <t>75</t>
  </si>
  <si>
    <t>R8</t>
  </si>
  <si>
    <t>Zajištění ochrany a statické zabezpečení IS při stavbě</t>
  </si>
  <si>
    <t>-1198137230</t>
  </si>
  <si>
    <t>76</t>
  </si>
  <si>
    <t>R9</t>
  </si>
  <si>
    <t>Odstranění násypu a zápor parkoviště v ř. km 2,413 - 2,421 a likvidace materiálu dle zákona o odpadech, vysvahování a urovnání terénu a osetí</t>
  </si>
  <si>
    <t>1545539961</t>
  </si>
  <si>
    <t>Poznámka k položce:
viz příloha D.1 - Technická zpráva</t>
  </si>
  <si>
    <t>VRN</t>
  </si>
  <si>
    <t>Vedlejší rozpočtové náklady</t>
  </si>
  <si>
    <t>VRN1</t>
  </si>
  <si>
    <t>Průzkumné, geodetické a projektové práce</t>
  </si>
  <si>
    <t>77</t>
  </si>
  <si>
    <t>013254000</t>
  </si>
  <si>
    <t>Dokumentace skutečného provedení stavby</t>
  </si>
  <si>
    <t>1024</t>
  </si>
  <si>
    <t>880430670</t>
  </si>
  <si>
    <t>VRN6</t>
  </si>
  <si>
    <t>Územní vlivy</t>
  </si>
  <si>
    <t>78</t>
  </si>
  <si>
    <t>063503000</t>
  </si>
  <si>
    <t>Práce ve stísněném prostoru</t>
  </si>
  <si>
    <t>-71562905</t>
  </si>
  <si>
    <t>Poznámka k položce:
pohyb a práce v korytě š. ve dně 0,9 m, v úsecích, kde není možný pojezd podél toku</t>
  </si>
  <si>
    <t>(2253-2245)+(2383-2260)+(2806-2699)+(3140-3060)+(3248-3200)</t>
  </si>
  <si>
    <t>SO2 - rekonstrukce toku v ř. km 2,201 - 2,245</t>
  </si>
  <si>
    <t xml:space="preserve">    3 - Svislé a kompletní konstrukce</t>
  </si>
  <si>
    <t xml:space="preserve">    9 - Ostatní konstrukce a práce, bourání</t>
  </si>
  <si>
    <t>115001105</t>
  </si>
  <si>
    <t>Převedení vody potrubím průměru DN přes 300 do 600</t>
  </si>
  <si>
    <t>498567436</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</si>
  <si>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</si>
  <si>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573384884</t>
  </si>
  <si>
    <t>ř. km 2,201 – 2,204 a 2,242 – 2,245</t>
  </si>
  <si>
    <t>2*3*(1,1*1,1/2 + 0,5*0,3 + 1,2*0,3 - 0,15*1/2)/2 + (0,5+0,35)/2*0,15</t>
  </si>
  <si>
    <t>ř. km 2,204 – 2,242</t>
  </si>
  <si>
    <t>38*(1,1*1,1/2 + 0,5*0,25 + (0,5+0,35)/2*0,15)</t>
  </si>
  <si>
    <t>-1564904456</t>
  </si>
  <si>
    <t>33,347*0,3</t>
  </si>
  <si>
    <t>-1239658234</t>
  </si>
  <si>
    <t xml:space="preserve">ř. km 2,201 – 2,245 </t>
  </si>
  <si>
    <t>2*44*0,15*(0,2+0,35)/2</t>
  </si>
  <si>
    <t>-1466574283</t>
  </si>
  <si>
    <t>3,63*0,3</t>
  </si>
  <si>
    <t>1560935682</t>
  </si>
  <si>
    <t>33,347+3,63-19,605</t>
  </si>
  <si>
    <t>1493594683</t>
  </si>
  <si>
    <t>2*3*(1,1*1,1/2 - 0,5*0,3)/2</t>
  </si>
  <si>
    <t>38*(1,1*1,1/2 - 0,5*0,25)</t>
  </si>
  <si>
    <t>171103101R</t>
  </si>
  <si>
    <t>Zřízení a odstranění hrázek z těžených sedimentů v korytě toku pro odvedení průtoku při opravách s případným dotěsněním PVC fólií apod.</t>
  </si>
  <si>
    <t>-104158724</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</si>
  <si>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</si>
  <si>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2*2*1,5</t>
  </si>
  <si>
    <t>275205412</t>
  </si>
  <si>
    <t>17,372*1,8</t>
  </si>
  <si>
    <t>424767012</t>
  </si>
  <si>
    <t>2*49,2</t>
  </si>
  <si>
    <t>-207091081</t>
  </si>
  <si>
    <t>98,4*0,015 'Přepočtené koeficientem množství</t>
  </si>
  <si>
    <t>-1098252143</t>
  </si>
  <si>
    <t>ř. km 2,201 - 2,204 a 2,242 - 2,245</t>
  </si>
  <si>
    <t>2*3*0,6</t>
  </si>
  <si>
    <t>ř. km 2,204 - 2,242</t>
  </si>
  <si>
    <t>38*1,2</t>
  </si>
  <si>
    <t>-2022795975</t>
  </si>
  <si>
    <t>Svislé a kompletní konstrukce</t>
  </si>
  <si>
    <t>14</t>
  </si>
  <si>
    <t>321213222</t>
  </si>
  <si>
    <t>Zdivo nadzákladové z lomového kamene vodních staveb přehrad, jezů a plavebních komor, spodní stavby vodních elektráren, odběrných věží a výpustných zařízení, opěrných zdí, šachet, šachtic a ostatních konstrukcí rubové z lomového kamene lomařsky upraveného bez zatření spár, na maltu cementovou MC 10</t>
  </si>
  <si>
    <t>-504490350</t>
  </si>
  <si>
    <t xml:space="preserve">Poznámka k souboru cen:_x000d_
1. Ceny -3235, -3345, -3445 lze použít i pro dlažby z lomového kamene o sklonu přes 1:1. 2. Ceny -4511, -4591 lze použít i pro rovnaninu z lomového kamene o sklonu přes 1:1. 3. Objem se stanoví v m3 zdiva; objem dutin do 0,20 m3 jednotlivě se od celkového objemu neodečítá. </t>
  </si>
  <si>
    <t>4*3*(0,5+1,2)/2*0,3</t>
  </si>
  <si>
    <t>462451112</t>
  </si>
  <si>
    <t>Prolití konstrukce z kamene kamenného záhozu cementovou maltou MC-10</t>
  </si>
  <si>
    <t>-1253477119</t>
  </si>
  <si>
    <t xml:space="preserve">Poznámka k souboru cen:_x000d_
1. Ceny lze použít i pro prolití pohozu případně jiné konstrukce z kameniva. 2. Ceny neplatí pro zpevnění dna nebo svahů drceným kamenivem 63-125 mm prolévaným cementovou maltou s uzavírací vrstvou tl. do 50 mm betonu, na povrchu uhlazenou; tyto práce se oceňují cenami souboru cen 469 52-1 . Zpevnění drceným kamenivem 63-125 mm prolévaným cementovou maltou. 3. Objem se stanoví v m3 cementové malty. </t>
  </si>
  <si>
    <t>ř. km 2,201 – 2,204 a 2,242 - 2,245</t>
  </si>
  <si>
    <t>4*3*(0,5+0,2)/2*0,3</t>
  </si>
  <si>
    <t>-1393564099</t>
  </si>
  <si>
    <t xml:space="preserve">ř. km 2,204 – 2,242 </t>
  </si>
  <si>
    <t>2*38*(0,5+0,2)/2*0,3</t>
  </si>
  <si>
    <t>1322454695</t>
  </si>
  <si>
    <t>ř. km 2,201 - 2,245</t>
  </si>
  <si>
    <t>2*44*0,2</t>
  </si>
  <si>
    <t>-1327843104</t>
  </si>
  <si>
    <t>2*38*0,5*0,25</t>
  </si>
  <si>
    <t>-2038852265</t>
  </si>
  <si>
    <t>2*38*0,5</t>
  </si>
  <si>
    <t>Ostatní konstrukce a práce, bourání</t>
  </si>
  <si>
    <t>960111221R</t>
  </si>
  <si>
    <t>Bourání konstrukcí vodních staveb, s naložením vybouraných hmot a suti na dopravní prostředek nebo s odklizením na hromady do vzdálenosti 20 m z dílců prefabrikovaných betonových a železobetonových</t>
  </si>
  <si>
    <t>882320722</t>
  </si>
  <si>
    <t xml:space="preserve">Poznámka k souboru cen:_x000d_
1. Ceny jsou určeny: a) cena 960 11-1221 i pro bourání: - konstrukcí z prostého nebo prokládaného betonu a asfaltobetonu, - patky z prefabrikátů, - záhozu z betonových bloků, - dlažby z kamene, - dlažby z betonových desek a tvárnic, - skruží studní pro kontrolní měření, pozorování čerpání vody, - prefabrikovaných obezdívek krátkých ražených štol, - prefabrikovaných těles kabelových tratí. b) cena 960 19-1241 i pro bourání: - kamenných krycích desek, - obkladního zdiva, - schodů z kopáků, - balvanitého skluzu. c) cena 960 21-1251 i pro bourání: - kyklopského zdiva, - těsnícího jádra z asfaltové malty i asfaltové malty prokládané kamenem, - patky z lomového kamene, - záhozu a pohozu prolitého cementovou nebo asfaltovou maltou, - rovnaniny z lomového kamene, - schodů z lomového kamene, - zdiva cihelného, tvárnicového, příček, mazanin a potěrů, - monolitických obezdívek krátkých ražených štol, d) cena 960 32-1271 i pro bourání betonových konstrukcí s vloženými ocelovými trubkami (pro měření a pozorování). 2. Ceny nelze použít pro: a) bourání ve výkopišti, kdy bourání je součástí zemních prací; tyto práce se oceňují cenami katalogu 800-1 Zemní práce, b) bourání konstrukcí lože z kameniva, filtračních vrstev záhozu z lomového kamene, pohozu z kamene a kameniva; toto se oceňuje cenami katalogu 800-1 Zemní práce, c) bourání opeření svodidel, drátokamenného opevnění, břehového opevnění perforovanou folií, obsluhovacích lávek a stavidlových tabulí, limnigrafických latí, geotextilií; tyto práce se oceňují individuálně. 3. V cenách jsou započteny i náklady na bourání geotextilií, výplně otvorů tvárnic, drenáží, trubek a dilatačních prvků apod., zabudovaných v bouraných konstrukcích. 4. V cenách nejsou započteny náklady na: a) roubení horniny za bouranými konstrukcemi. Tyto se oceňují cenami katalogu 800-1 Zemní práce, b) svislou dopravu suti; tyto práce se oceňují cenami souboru cen 997 32-12 Svislá doprava suti a vybouraných hmot, c) vodorovnou dopravu suti na vzdálenost přes 20 m; tyto práce se oceňují cenami souboru cen 997 32-1 . . Vodorovná doprava suti a vybouraných hmot s tím, že započtených 20 m se z celkové dopravní vzdálenosti neodečítá, d) uložení suti a vybouraných hmot do násypu nebo na skládku; tyto práce se oceňují cenami katalogu 800-1 Zemní práce. 5. Objem se stanoví v m3 bourané konstrukce. </t>
  </si>
  <si>
    <t>Poznámka k položce:
rozebrání opevnění silničními panely
viz příloha D.1 - Technická zpráva a D.2 - Vzorové příčné řezy</t>
  </si>
  <si>
    <t>4*44*0,15</t>
  </si>
  <si>
    <t>997013802</t>
  </si>
  <si>
    <t>Poplatek za uložení stavebního odpadu na skládce (skládkovné) z armovaného betonu zatříděného do Katalogu odpadů pod kódem 170 101</t>
  </si>
  <si>
    <t>-1200795391</t>
  </si>
  <si>
    <t>2*44*0,75</t>
  </si>
  <si>
    <t>-1698622533</t>
  </si>
  <si>
    <t>-316856557</t>
  </si>
  <si>
    <t>7*66</t>
  </si>
  <si>
    <t>1390131200</t>
  </si>
  <si>
    <t>234421392</t>
  </si>
  <si>
    <t>2046181439</t>
  </si>
  <si>
    <t xml:space="preserve">Poznámka k položce:
např. komunální odpad, potrubí pro převádění vody, pokud nebude opětovně využito  atd. - zhotovitel předloží doklad o způsobu naložení s těmito odpady</t>
  </si>
  <si>
    <t>R14</t>
  </si>
  <si>
    <t>Úprava kanalizační výústě</t>
  </si>
  <si>
    <t>1767909364</t>
  </si>
  <si>
    <t>Poznámka k položce:
úprava - prodloužení/zkrácení výústního potrubí dešťové kanalizace k líci upraveného svahu
viz příloha D.1 - Technická zpráva</t>
  </si>
  <si>
    <t>1085454237</t>
  </si>
  <si>
    <t>699476432</t>
  </si>
  <si>
    <t>Poznámka k položce:
viz příloha D.1 - Technická zpráva, C.4 - Katastrální situace a E - Dokladová část</t>
  </si>
  <si>
    <t>1257652355</t>
  </si>
  <si>
    <t>-214276697</t>
  </si>
  <si>
    <t>447627502</t>
  </si>
  <si>
    <t>Dočasná demontáž a zpětná montáž oplocení oc. pletivem</t>
  </si>
  <si>
    <t>-272432568</t>
  </si>
  <si>
    <t>1770028605</t>
  </si>
  <si>
    <t>Poznámka k položce:
viz příloha D.1 - Technická zpráva a C.2.2 - Situace ř. km 2,201 - 2,245</t>
  </si>
  <si>
    <t>-1582442879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</si>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</sst>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223412</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Lačnovský potok, Lačnov</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Lačnov</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2. 2. 2018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 xml:space="preserve"> </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PM, s.p.-Ing.Šefčíková</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ROUND(SUM(AG52:AG53),2)</f>
        <v>0</v>
      </c>
      <c r="AH51" s="109"/>
      <c r="AI51" s="109"/>
      <c r="AJ51" s="109"/>
      <c r="AK51" s="109"/>
      <c r="AL51" s="109"/>
      <c r="AM51" s="109"/>
      <c r="AN51" s="110">
        <f>SUM(AG51,AT51)</f>
        <v>0</v>
      </c>
      <c r="AO51" s="110"/>
      <c r="AP51" s="110"/>
      <c r="AQ51" s="111" t="s">
        <v>21</v>
      </c>
      <c r="AR51" s="82"/>
      <c r="AS51" s="112">
        <f>ROUND(SUM(AS52:AS53),2)</f>
        <v>0</v>
      </c>
      <c r="AT51" s="113">
        <f>ROUND(SUM(AV51:AW51),2)</f>
        <v>0</v>
      </c>
      <c r="AU51" s="114">
        <f>ROUND(SUM(AU52:AU53),5)</f>
        <v>0</v>
      </c>
      <c r="AV51" s="113">
        <f>ROUND(AZ51*L26,2)</f>
        <v>0</v>
      </c>
      <c r="AW51" s="113">
        <f>ROUND(BA51*L27,2)</f>
        <v>0</v>
      </c>
      <c r="AX51" s="113">
        <f>ROUND(BB51*L26,2)</f>
        <v>0</v>
      </c>
      <c r="AY51" s="113">
        <f>ROUND(BC51*L27,2)</f>
        <v>0</v>
      </c>
      <c r="AZ51" s="113">
        <f>ROUND(SUM(AZ52:AZ53),2)</f>
        <v>0</v>
      </c>
      <c r="BA51" s="113">
        <f>ROUND(SUM(BA52:BA53),2)</f>
        <v>0</v>
      </c>
      <c r="BB51" s="113">
        <f>ROUND(SUM(BB52:BB53),2)</f>
        <v>0</v>
      </c>
      <c r="BC51" s="113">
        <f>ROUND(SUM(BC52:BC53),2)</f>
        <v>0</v>
      </c>
      <c r="BD51" s="115">
        <f>ROUND(SUM(BD52:BD53),2)</f>
        <v>0</v>
      </c>
      <c r="BS51" s="116" t="s">
        <v>71</v>
      </c>
      <c r="BT51" s="116" t="s">
        <v>72</v>
      </c>
      <c r="BU51" s="117" t="s">
        <v>73</v>
      </c>
      <c r="BV51" s="116" t="s">
        <v>74</v>
      </c>
      <c r="BW51" s="116" t="s">
        <v>7</v>
      </c>
      <c r="BX51" s="116" t="s">
        <v>75</v>
      </c>
      <c r="CL51" s="116" t="s">
        <v>21</v>
      </c>
    </row>
    <row r="52" s="5" customFormat="1" ht="16.5" customHeight="1">
      <c r="A52" s="118" t="s">
        <v>76</v>
      </c>
      <c r="B52" s="119"/>
      <c r="C52" s="120"/>
      <c r="D52" s="121" t="s">
        <v>77</v>
      </c>
      <c r="E52" s="121"/>
      <c r="F52" s="121"/>
      <c r="G52" s="121"/>
      <c r="H52" s="121"/>
      <c r="I52" s="122"/>
      <c r="J52" s="121" t="s">
        <v>78</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'SO1 - oprava toku'!J27</f>
        <v>0</v>
      </c>
      <c r="AH52" s="122"/>
      <c r="AI52" s="122"/>
      <c r="AJ52" s="122"/>
      <c r="AK52" s="122"/>
      <c r="AL52" s="122"/>
      <c r="AM52" s="122"/>
      <c r="AN52" s="123">
        <f>SUM(AG52,AT52)</f>
        <v>0</v>
      </c>
      <c r="AO52" s="122"/>
      <c r="AP52" s="122"/>
      <c r="AQ52" s="124" t="s">
        <v>79</v>
      </c>
      <c r="AR52" s="125"/>
      <c r="AS52" s="126">
        <v>0</v>
      </c>
      <c r="AT52" s="127">
        <f>ROUND(SUM(AV52:AW52),2)</f>
        <v>0</v>
      </c>
      <c r="AU52" s="128">
        <f>'SO1 - oprava toku'!P86</f>
        <v>0</v>
      </c>
      <c r="AV52" s="127">
        <f>'SO1 - oprava toku'!J30</f>
        <v>0</v>
      </c>
      <c r="AW52" s="127">
        <f>'SO1 - oprava toku'!J31</f>
        <v>0</v>
      </c>
      <c r="AX52" s="127">
        <f>'SO1 - oprava toku'!J32</f>
        <v>0</v>
      </c>
      <c r="AY52" s="127">
        <f>'SO1 - oprava toku'!J33</f>
        <v>0</v>
      </c>
      <c r="AZ52" s="127">
        <f>'SO1 - oprava toku'!F30</f>
        <v>0</v>
      </c>
      <c r="BA52" s="127">
        <f>'SO1 - oprava toku'!F31</f>
        <v>0</v>
      </c>
      <c r="BB52" s="127">
        <f>'SO1 - oprava toku'!F32</f>
        <v>0</v>
      </c>
      <c r="BC52" s="127">
        <f>'SO1 - oprava toku'!F33</f>
        <v>0</v>
      </c>
      <c r="BD52" s="129">
        <f>'SO1 - oprava toku'!F34</f>
        <v>0</v>
      </c>
      <c r="BT52" s="130" t="s">
        <v>80</v>
      </c>
      <c r="BV52" s="130" t="s">
        <v>74</v>
      </c>
      <c r="BW52" s="130" t="s">
        <v>81</v>
      </c>
      <c r="BX52" s="130" t="s">
        <v>7</v>
      </c>
      <c r="CL52" s="130" t="s">
        <v>21</v>
      </c>
      <c r="CM52" s="130" t="s">
        <v>82</v>
      </c>
    </row>
    <row r="53" s="5" customFormat="1" ht="31.5" customHeight="1">
      <c r="A53" s="118" t="s">
        <v>76</v>
      </c>
      <c r="B53" s="119"/>
      <c r="C53" s="120"/>
      <c r="D53" s="121" t="s">
        <v>83</v>
      </c>
      <c r="E53" s="121"/>
      <c r="F53" s="121"/>
      <c r="G53" s="121"/>
      <c r="H53" s="121"/>
      <c r="I53" s="122"/>
      <c r="J53" s="121" t="s">
        <v>84</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'SO2 - rekonstrukce toku v...'!J27</f>
        <v>0</v>
      </c>
      <c r="AH53" s="122"/>
      <c r="AI53" s="122"/>
      <c r="AJ53" s="122"/>
      <c r="AK53" s="122"/>
      <c r="AL53" s="122"/>
      <c r="AM53" s="122"/>
      <c r="AN53" s="123">
        <f>SUM(AG53,AT53)</f>
        <v>0</v>
      </c>
      <c r="AO53" s="122"/>
      <c r="AP53" s="122"/>
      <c r="AQ53" s="124" t="s">
        <v>79</v>
      </c>
      <c r="AR53" s="125"/>
      <c r="AS53" s="131">
        <v>0</v>
      </c>
      <c r="AT53" s="132">
        <f>ROUND(SUM(AV53:AW53),2)</f>
        <v>0</v>
      </c>
      <c r="AU53" s="133">
        <f>'SO2 - rekonstrukce toku v...'!P86</f>
        <v>0</v>
      </c>
      <c r="AV53" s="132">
        <f>'SO2 - rekonstrukce toku v...'!J30</f>
        <v>0</v>
      </c>
      <c r="AW53" s="132">
        <f>'SO2 - rekonstrukce toku v...'!J31</f>
        <v>0</v>
      </c>
      <c r="AX53" s="132">
        <f>'SO2 - rekonstrukce toku v...'!J32</f>
        <v>0</v>
      </c>
      <c r="AY53" s="132">
        <f>'SO2 - rekonstrukce toku v...'!J33</f>
        <v>0</v>
      </c>
      <c r="AZ53" s="132">
        <f>'SO2 - rekonstrukce toku v...'!F30</f>
        <v>0</v>
      </c>
      <c r="BA53" s="132">
        <f>'SO2 - rekonstrukce toku v...'!F31</f>
        <v>0</v>
      </c>
      <c r="BB53" s="132">
        <f>'SO2 - rekonstrukce toku v...'!F32</f>
        <v>0</v>
      </c>
      <c r="BC53" s="132">
        <f>'SO2 - rekonstrukce toku v...'!F33</f>
        <v>0</v>
      </c>
      <c r="BD53" s="134">
        <f>'SO2 - rekonstrukce toku v...'!F34</f>
        <v>0</v>
      </c>
      <c r="BT53" s="130" t="s">
        <v>80</v>
      </c>
      <c r="BV53" s="130" t="s">
        <v>74</v>
      </c>
      <c r="BW53" s="130" t="s">
        <v>85</v>
      </c>
      <c r="BX53" s="130" t="s">
        <v>7</v>
      </c>
      <c r="CL53" s="130" t="s">
        <v>21</v>
      </c>
      <c r="CM53" s="130" t="s">
        <v>82</v>
      </c>
    </row>
    <row r="54" s="1" customFormat="1" ht="30" customHeight="1">
      <c r="B54" s="45"/>
      <c r="C54" s="73"/>
      <c r="D54" s="73"/>
      <c r="E54" s="73"/>
      <c r="F54" s="73"/>
      <c r="G54" s="73"/>
      <c r="H54" s="73"/>
      <c r="I54" s="73"/>
      <c r="J54" s="73"/>
      <c r="K54" s="73"/>
      <c r="L54" s="73"/>
      <c r="M54" s="73"/>
      <c r="N54" s="73"/>
      <c r="O54" s="73"/>
      <c r="P54" s="73"/>
      <c r="Q54" s="73"/>
      <c r="R54" s="73"/>
      <c r="S54" s="73"/>
      <c r="T54" s="73"/>
      <c r="U54" s="73"/>
      <c r="V54" s="73"/>
      <c r="W54" s="73"/>
      <c r="X54" s="73"/>
      <c r="Y54" s="73"/>
      <c r="Z54" s="73"/>
      <c r="AA54" s="73"/>
      <c r="AB54" s="73"/>
      <c r="AC54" s="73"/>
      <c r="AD54" s="73"/>
      <c r="AE54" s="73"/>
      <c r="AF54" s="73"/>
      <c r="AG54" s="73"/>
      <c r="AH54" s="73"/>
      <c r="AI54" s="73"/>
      <c r="AJ54" s="73"/>
      <c r="AK54" s="73"/>
      <c r="AL54" s="73"/>
      <c r="AM54" s="73"/>
      <c r="AN54" s="73"/>
      <c r="AO54" s="73"/>
      <c r="AP54" s="73"/>
      <c r="AQ54" s="73"/>
      <c r="AR54" s="71"/>
    </row>
    <row r="55" s="1" customFormat="1" ht="6.96" customHeight="1">
      <c r="B55" s="66"/>
      <c r="C55" s="67"/>
      <c r="D55" s="67"/>
      <c r="E55" s="67"/>
      <c r="F55" s="67"/>
      <c r="G55" s="67"/>
      <c r="H55" s="67"/>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71"/>
    </row>
  </sheetData>
  <sheetProtection sheet="1" formatColumns="0" formatRows="0" objects="1" scenarios="1" spinCount="100000" saltValue="vd7onMBM2/1vJ0JW/WhxpT0cTx/1K/1Lx6NuB3G1gsekcqekbErRmujvjPjfDoj/9PQoJxVvrVogtn7hEo2gBw==" hashValue="J1Y+KcCVAAw1wDoWNuNQH8AzOZnsDQ7/IWIydmJzixC+g8CwC4wqsUmZwsWyc6fkKxfbCpQwNXgc6w4S5m4sJA==" algorithmName="SHA-512" password="CC35"/>
  <mergeCells count="45">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AR2:BE2"/>
  </mergeCells>
  <hyperlinks>
    <hyperlink ref="K1:S1" location="C2" display="1) Rekapitulace stavby"/>
    <hyperlink ref="W1:AI1" location="C51" display="2) Rekapitulace objektů stavby a soupisů prací"/>
    <hyperlink ref="A52" location="'SO1 - oprava toku'!C2" display="/"/>
    <hyperlink ref="A53" location="'SO2 - rekonstrukce toku v...'!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86</v>
      </c>
      <c r="G1" s="138" t="s">
        <v>87</v>
      </c>
      <c r="H1" s="138"/>
      <c r="I1" s="139"/>
      <c r="J1" s="138" t="s">
        <v>88</v>
      </c>
      <c r="K1" s="137" t="s">
        <v>89</v>
      </c>
      <c r="L1" s="138" t="s">
        <v>90</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81</v>
      </c>
    </row>
    <row r="3" ht="6.96" customHeight="1">
      <c r="B3" s="24"/>
      <c r="C3" s="25"/>
      <c r="D3" s="25"/>
      <c r="E3" s="25"/>
      <c r="F3" s="25"/>
      <c r="G3" s="25"/>
      <c r="H3" s="25"/>
      <c r="I3" s="140"/>
      <c r="J3" s="25"/>
      <c r="K3" s="26"/>
      <c r="AT3" s="23" t="s">
        <v>82</v>
      </c>
    </row>
    <row r="4" ht="36.96" customHeight="1">
      <c r="B4" s="27"/>
      <c r="C4" s="28"/>
      <c r="D4" s="29" t="s">
        <v>91</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Lačnovský potok, Lačnov</v>
      </c>
      <c r="F7" s="39"/>
      <c r="G7" s="39"/>
      <c r="H7" s="39"/>
      <c r="I7" s="141"/>
      <c r="J7" s="28"/>
      <c r="K7" s="30"/>
    </row>
    <row r="8" s="1" customFormat="1">
      <c r="B8" s="45"/>
      <c r="C8" s="46"/>
      <c r="D8" s="39" t="s">
        <v>92</v>
      </c>
      <c r="E8" s="46"/>
      <c r="F8" s="46"/>
      <c r="G8" s="46"/>
      <c r="H8" s="46"/>
      <c r="I8" s="143"/>
      <c r="J8" s="46"/>
      <c r="K8" s="50"/>
    </row>
    <row r="9" s="1" customFormat="1" ht="36.96" customHeight="1">
      <c r="B9" s="45"/>
      <c r="C9" s="46"/>
      <c r="D9" s="46"/>
      <c r="E9" s="144" t="s">
        <v>93</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2. 2. 2018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tr">
        <f>IF('Rekapitulace stavby'!AN10="","",'Rekapitulace stavby'!AN10)</f>
        <v/>
      </c>
      <c r="K14" s="50"/>
    </row>
    <row r="15" s="1" customFormat="1" ht="18" customHeight="1">
      <c r="B15" s="45"/>
      <c r="C15" s="46"/>
      <c r="D15" s="46"/>
      <c r="E15" s="34" t="str">
        <f>IF('Rekapitulace stavby'!E11="","",'Rekapitulace stavby'!E11)</f>
        <v xml:space="preserve"> </v>
      </c>
      <c r="F15" s="46"/>
      <c r="G15" s="46"/>
      <c r="H15" s="46"/>
      <c r="I15" s="145" t="s">
        <v>30</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ROUND(SUM(BE86:BE489), 2)</f>
        <v>0</v>
      </c>
      <c r="G30" s="46"/>
      <c r="H30" s="46"/>
      <c r="I30" s="157">
        <v>0.20999999999999999</v>
      </c>
      <c r="J30" s="156">
        <f>ROUND(ROUND((SUM(BE86:BE489)), 2)*I30, 2)</f>
        <v>0</v>
      </c>
      <c r="K30" s="50"/>
    </row>
    <row r="31" s="1" customFormat="1" ht="14.4" customHeight="1">
      <c r="B31" s="45"/>
      <c r="C31" s="46"/>
      <c r="D31" s="46"/>
      <c r="E31" s="54" t="s">
        <v>44</v>
      </c>
      <c r="F31" s="156">
        <f>ROUND(SUM(BF86:BF489), 2)</f>
        <v>0</v>
      </c>
      <c r="G31" s="46"/>
      <c r="H31" s="46"/>
      <c r="I31" s="157">
        <v>0.14999999999999999</v>
      </c>
      <c r="J31" s="156">
        <f>ROUND(ROUND((SUM(BF86:BF489)), 2)*I31, 2)</f>
        <v>0</v>
      </c>
      <c r="K31" s="50"/>
    </row>
    <row r="32" hidden="1" s="1" customFormat="1" ht="14.4" customHeight="1">
      <c r="B32" s="45"/>
      <c r="C32" s="46"/>
      <c r="D32" s="46"/>
      <c r="E32" s="54" t="s">
        <v>45</v>
      </c>
      <c r="F32" s="156">
        <f>ROUND(SUM(BG86:BG489), 2)</f>
        <v>0</v>
      </c>
      <c r="G32" s="46"/>
      <c r="H32" s="46"/>
      <c r="I32" s="157">
        <v>0.20999999999999999</v>
      </c>
      <c r="J32" s="156">
        <v>0</v>
      </c>
      <c r="K32" s="50"/>
    </row>
    <row r="33" hidden="1" s="1" customFormat="1" ht="14.4" customHeight="1">
      <c r="B33" s="45"/>
      <c r="C33" s="46"/>
      <c r="D33" s="46"/>
      <c r="E33" s="54" t="s">
        <v>46</v>
      </c>
      <c r="F33" s="156">
        <f>ROUND(SUM(BH86:BH489), 2)</f>
        <v>0</v>
      </c>
      <c r="G33" s="46"/>
      <c r="H33" s="46"/>
      <c r="I33" s="157">
        <v>0.14999999999999999</v>
      </c>
      <c r="J33" s="156">
        <v>0</v>
      </c>
      <c r="K33" s="50"/>
    </row>
    <row r="34" hidden="1" s="1" customFormat="1" ht="14.4" customHeight="1">
      <c r="B34" s="45"/>
      <c r="C34" s="46"/>
      <c r="D34" s="46"/>
      <c r="E34" s="54" t="s">
        <v>47</v>
      </c>
      <c r="F34" s="156">
        <f>ROUND(SUM(BI86:BI489),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Lačnovský potok, Lačnov</v>
      </c>
      <c r="F45" s="39"/>
      <c r="G45" s="39"/>
      <c r="H45" s="39"/>
      <c r="I45" s="143"/>
      <c r="J45" s="46"/>
      <c r="K45" s="50"/>
    </row>
    <row r="46" s="1" customFormat="1" ht="14.4" customHeight="1">
      <c r="B46" s="45"/>
      <c r="C46" s="39" t="s">
        <v>92</v>
      </c>
      <c r="D46" s="46"/>
      <c r="E46" s="46"/>
      <c r="F46" s="46"/>
      <c r="G46" s="46"/>
      <c r="H46" s="46"/>
      <c r="I46" s="143"/>
      <c r="J46" s="46"/>
      <c r="K46" s="50"/>
    </row>
    <row r="47" s="1" customFormat="1" ht="17.25" customHeight="1">
      <c r="B47" s="45"/>
      <c r="C47" s="46"/>
      <c r="D47" s="46"/>
      <c r="E47" s="144" t="str">
        <f>E9</f>
        <v>SO1 - oprava toku</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Lačnov</v>
      </c>
      <c r="G49" s="46"/>
      <c r="H49" s="46"/>
      <c r="I49" s="145" t="s">
        <v>25</v>
      </c>
      <c r="J49" s="146" t="str">
        <f>IF(J12="","",J12)</f>
        <v>2. 2. 2018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v>
      </c>
      <c r="G51" s="46"/>
      <c r="H51" s="46"/>
      <c r="I51" s="145" t="s">
        <v>33</v>
      </c>
      <c r="J51" s="43" t="str">
        <f>E21</f>
        <v>PM, s.p.-Ing.Šefčíková</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95</v>
      </c>
      <c r="D54" s="158"/>
      <c r="E54" s="158"/>
      <c r="F54" s="158"/>
      <c r="G54" s="158"/>
      <c r="H54" s="158"/>
      <c r="I54" s="172"/>
      <c r="J54" s="173" t="s">
        <v>96</v>
      </c>
      <c r="K54" s="174"/>
    </row>
    <row r="55" s="1" customFormat="1" ht="10.32" customHeight="1">
      <c r="B55" s="45"/>
      <c r="C55" s="46"/>
      <c r="D55" s="46"/>
      <c r="E55" s="46"/>
      <c r="F55" s="46"/>
      <c r="G55" s="46"/>
      <c r="H55" s="46"/>
      <c r="I55" s="143"/>
      <c r="J55" s="46"/>
      <c r="K55" s="50"/>
    </row>
    <row r="56" s="1" customFormat="1" ht="29.28" customHeight="1">
      <c r="B56" s="45"/>
      <c r="C56" s="175" t="s">
        <v>97</v>
      </c>
      <c r="D56" s="46"/>
      <c r="E56" s="46"/>
      <c r="F56" s="46"/>
      <c r="G56" s="46"/>
      <c r="H56" s="46"/>
      <c r="I56" s="143"/>
      <c r="J56" s="154">
        <f>J86</f>
        <v>0</v>
      </c>
      <c r="K56" s="50"/>
      <c r="AU56" s="23" t="s">
        <v>98</v>
      </c>
    </row>
    <row r="57" s="7" customFormat="1" ht="24.96" customHeight="1">
      <c r="B57" s="176"/>
      <c r="C57" s="177"/>
      <c r="D57" s="178" t="s">
        <v>99</v>
      </c>
      <c r="E57" s="179"/>
      <c r="F57" s="179"/>
      <c r="G57" s="179"/>
      <c r="H57" s="179"/>
      <c r="I57" s="180"/>
      <c r="J57" s="181">
        <f>J87</f>
        <v>0</v>
      </c>
      <c r="K57" s="182"/>
    </row>
    <row r="58" s="8" customFormat="1" ht="19.92" customHeight="1">
      <c r="B58" s="183"/>
      <c r="C58" s="184"/>
      <c r="D58" s="185" t="s">
        <v>100</v>
      </c>
      <c r="E58" s="186"/>
      <c r="F58" s="186"/>
      <c r="G58" s="186"/>
      <c r="H58" s="186"/>
      <c r="I58" s="187"/>
      <c r="J58" s="188">
        <f>J88</f>
        <v>0</v>
      </c>
      <c r="K58" s="189"/>
    </row>
    <row r="59" s="8" customFormat="1" ht="19.92" customHeight="1">
      <c r="B59" s="183"/>
      <c r="C59" s="184"/>
      <c r="D59" s="185" t="s">
        <v>101</v>
      </c>
      <c r="E59" s="186"/>
      <c r="F59" s="186"/>
      <c r="G59" s="186"/>
      <c r="H59" s="186"/>
      <c r="I59" s="187"/>
      <c r="J59" s="188">
        <f>J301</f>
        <v>0</v>
      </c>
      <c r="K59" s="189"/>
    </row>
    <row r="60" s="8" customFormat="1" ht="19.92" customHeight="1">
      <c r="B60" s="183"/>
      <c r="C60" s="184"/>
      <c r="D60" s="185" t="s">
        <v>102</v>
      </c>
      <c r="E60" s="186"/>
      <c r="F60" s="186"/>
      <c r="G60" s="186"/>
      <c r="H60" s="186"/>
      <c r="I60" s="187"/>
      <c r="J60" s="188">
        <f>J306</f>
        <v>0</v>
      </c>
      <c r="K60" s="189"/>
    </row>
    <row r="61" s="8" customFormat="1" ht="19.92" customHeight="1">
      <c r="B61" s="183"/>
      <c r="C61" s="184"/>
      <c r="D61" s="185" t="s">
        <v>103</v>
      </c>
      <c r="E61" s="186"/>
      <c r="F61" s="186"/>
      <c r="G61" s="186"/>
      <c r="H61" s="186"/>
      <c r="I61" s="187"/>
      <c r="J61" s="188">
        <f>J444</f>
        <v>0</v>
      </c>
      <c r="K61" s="189"/>
    </row>
    <row r="62" s="8" customFormat="1" ht="19.92" customHeight="1">
      <c r="B62" s="183"/>
      <c r="C62" s="184"/>
      <c r="D62" s="185" t="s">
        <v>104</v>
      </c>
      <c r="E62" s="186"/>
      <c r="F62" s="186"/>
      <c r="G62" s="186"/>
      <c r="H62" s="186"/>
      <c r="I62" s="187"/>
      <c r="J62" s="188">
        <f>J455</f>
        <v>0</v>
      </c>
      <c r="K62" s="189"/>
    </row>
    <row r="63" s="7" customFormat="1" ht="24.96" customHeight="1">
      <c r="B63" s="176"/>
      <c r="C63" s="177"/>
      <c r="D63" s="178" t="s">
        <v>105</v>
      </c>
      <c r="E63" s="179"/>
      <c r="F63" s="179"/>
      <c r="G63" s="179"/>
      <c r="H63" s="179"/>
      <c r="I63" s="180"/>
      <c r="J63" s="181">
        <f>J458</f>
        <v>0</v>
      </c>
      <c r="K63" s="182"/>
    </row>
    <row r="64" s="7" customFormat="1" ht="24.96" customHeight="1">
      <c r="B64" s="176"/>
      <c r="C64" s="177"/>
      <c r="D64" s="178" t="s">
        <v>106</v>
      </c>
      <c r="E64" s="179"/>
      <c r="F64" s="179"/>
      <c r="G64" s="179"/>
      <c r="H64" s="179"/>
      <c r="I64" s="180"/>
      <c r="J64" s="181">
        <f>J483</f>
        <v>0</v>
      </c>
      <c r="K64" s="182"/>
    </row>
    <row r="65" s="8" customFormat="1" ht="19.92" customHeight="1">
      <c r="B65" s="183"/>
      <c r="C65" s="184"/>
      <c r="D65" s="185" t="s">
        <v>107</v>
      </c>
      <c r="E65" s="186"/>
      <c r="F65" s="186"/>
      <c r="G65" s="186"/>
      <c r="H65" s="186"/>
      <c r="I65" s="187"/>
      <c r="J65" s="188">
        <f>J484</f>
        <v>0</v>
      </c>
      <c r="K65" s="189"/>
    </row>
    <row r="66" s="8" customFormat="1" ht="19.92" customHeight="1">
      <c r="B66" s="183"/>
      <c r="C66" s="184"/>
      <c r="D66" s="185" t="s">
        <v>108</v>
      </c>
      <c r="E66" s="186"/>
      <c r="F66" s="186"/>
      <c r="G66" s="186"/>
      <c r="H66" s="186"/>
      <c r="I66" s="187"/>
      <c r="J66" s="188">
        <f>J486</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109</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Lačnovský potok, Lačnov</v>
      </c>
      <c r="F76" s="75"/>
      <c r="G76" s="75"/>
      <c r="H76" s="75"/>
      <c r="I76" s="190"/>
      <c r="J76" s="73"/>
      <c r="K76" s="73"/>
      <c r="L76" s="71"/>
    </row>
    <row r="77" s="1" customFormat="1" ht="14.4" customHeight="1">
      <c r="B77" s="45"/>
      <c r="C77" s="75" t="s">
        <v>92</v>
      </c>
      <c r="D77" s="73"/>
      <c r="E77" s="73"/>
      <c r="F77" s="73"/>
      <c r="G77" s="73"/>
      <c r="H77" s="73"/>
      <c r="I77" s="190"/>
      <c r="J77" s="73"/>
      <c r="K77" s="73"/>
      <c r="L77" s="71"/>
    </row>
    <row r="78" s="1" customFormat="1" ht="17.25" customHeight="1">
      <c r="B78" s="45"/>
      <c r="C78" s="73"/>
      <c r="D78" s="73"/>
      <c r="E78" s="81" t="str">
        <f>E9</f>
        <v>SO1 - oprava toku</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Lačnov</v>
      </c>
      <c r="G80" s="73"/>
      <c r="H80" s="73"/>
      <c r="I80" s="193" t="s">
        <v>25</v>
      </c>
      <c r="J80" s="84" t="str">
        <f>IF(J12="","",J12)</f>
        <v>2. 2. 2018</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 xml:space="preserve"> </v>
      </c>
      <c r="G82" s="73"/>
      <c r="H82" s="73"/>
      <c r="I82" s="193" t="s">
        <v>33</v>
      </c>
      <c r="J82" s="192" t="str">
        <f>E21</f>
        <v>PM, s.p.-Ing.Šefčíková</v>
      </c>
      <c r="K82" s="73"/>
      <c r="L82" s="71"/>
    </row>
    <row r="83" s="1" customFormat="1" ht="14.4" customHeight="1">
      <c r="B83" s="45"/>
      <c r="C83" s="75" t="s">
        <v>31</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110</v>
      </c>
      <c r="D85" s="196" t="s">
        <v>57</v>
      </c>
      <c r="E85" s="196" t="s">
        <v>53</v>
      </c>
      <c r="F85" s="196" t="s">
        <v>111</v>
      </c>
      <c r="G85" s="196" t="s">
        <v>112</v>
      </c>
      <c r="H85" s="196" t="s">
        <v>113</v>
      </c>
      <c r="I85" s="197" t="s">
        <v>114</v>
      </c>
      <c r="J85" s="196" t="s">
        <v>96</v>
      </c>
      <c r="K85" s="198" t="s">
        <v>115</v>
      </c>
      <c r="L85" s="199"/>
      <c r="M85" s="101" t="s">
        <v>116</v>
      </c>
      <c r="N85" s="102" t="s">
        <v>42</v>
      </c>
      <c r="O85" s="102" t="s">
        <v>117</v>
      </c>
      <c r="P85" s="102" t="s">
        <v>118</v>
      </c>
      <c r="Q85" s="102" t="s">
        <v>119</v>
      </c>
      <c r="R85" s="102" t="s">
        <v>120</v>
      </c>
      <c r="S85" s="102" t="s">
        <v>121</v>
      </c>
      <c r="T85" s="103" t="s">
        <v>122</v>
      </c>
    </row>
    <row r="86" s="1" customFormat="1" ht="29.28" customHeight="1">
      <c r="B86" s="45"/>
      <c r="C86" s="107" t="s">
        <v>97</v>
      </c>
      <c r="D86" s="73"/>
      <c r="E86" s="73"/>
      <c r="F86" s="73"/>
      <c r="G86" s="73"/>
      <c r="H86" s="73"/>
      <c r="I86" s="190"/>
      <c r="J86" s="200">
        <f>BK86</f>
        <v>0</v>
      </c>
      <c r="K86" s="73"/>
      <c r="L86" s="71"/>
      <c r="M86" s="104"/>
      <c r="N86" s="105"/>
      <c r="O86" s="105"/>
      <c r="P86" s="201">
        <f>P87+P458+P483</f>
        <v>0</v>
      </c>
      <c r="Q86" s="105"/>
      <c r="R86" s="201">
        <f>R87+R458+R483</f>
        <v>871.64787518000003</v>
      </c>
      <c r="S86" s="105"/>
      <c r="T86" s="202">
        <f>T87+T458+T483</f>
        <v>0</v>
      </c>
      <c r="AT86" s="23" t="s">
        <v>71</v>
      </c>
      <c r="AU86" s="23" t="s">
        <v>98</v>
      </c>
      <c r="BK86" s="203">
        <f>BK87+BK458+BK483</f>
        <v>0</v>
      </c>
    </row>
    <row r="87" s="10" customFormat="1" ht="37.44" customHeight="1">
      <c r="B87" s="204"/>
      <c r="C87" s="205"/>
      <c r="D87" s="206" t="s">
        <v>71</v>
      </c>
      <c r="E87" s="207" t="s">
        <v>123</v>
      </c>
      <c r="F87" s="207" t="s">
        <v>124</v>
      </c>
      <c r="G87" s="205"/>
      <c r="H87" s="205"/>
      <c r="I87" s="208"/>
      <c r="J87" s="209">
        <f>BK87</f>
        <v>0</v>
      </c>
      <c r="K87" s="205"/>
      <c r="L87" s="210"/>
      <c r="M87" s="211"/>
      <c r="N87" s="212"/>
      <c r="O87" s="212"/>
      <c r="P87" s="213">
        <f>P88+P301+P306+P444+P455</f>
        <v>0</v>
      </c>
      <c r="Q87" s="212"/>
      <c r="R87" s="213">
        <f>R88+R301+R306+R444+R455</f>
        <v>871.64787518000003</v>
      </c>
      <c r="S87" s="212"/>
      <c r="T87" s="214">
        <f>T88+T301+T306+T444+T455</f>
        <v>0</v>
      </c>
      <c r="AR87" s="215" t="s">
        <v>80</v>
      </c>
      <c r="AT87" s="216" t="s">
        <v>71</v>
      </c>
      <c r="AU87" s="216" t="s">
        <v>72</v>
      </c>
      <c r="AY87" s="215" t="s">
        <v>125</v>
      </c>
      <c r="BK87" s="217">
        <f>BK88+BK301+BK306+BK444+BK455</f>
        <v>0</v>
      </c>
    </row>
    <row r="88" s="10" customFormat="1" ht="19.92" customHeight="1">
      <c r="B88" s="204"/>
      <c r="C88" s="205"/>
      <c r="D88" s="206" t="s">
        <v>71</v>
      </c>
      <c r="E88" s="218" t="s">
        <v>80</v>
      </c>
      <c r="F88" s="218" t="s">
        <v>126</v>
      </c>
      <c r="G88" s="205"/>
      <c r="H88" s="205"/>
      <c r="I88" s="208"/>
      <c r="J88" s="219">
        <f>BK88</f>
        <v>0</v>
      </c>
      <c r="K88" s="205"/>
      <c r="L88" s="210"/>
      <c r="M88" s="211"/>
      <c r="N88" s="212"/>
      <c r="O88" s="212"/>
      <c r="P88" s="213">
        <f>SUM(P89:P300)</f>
        <v>0</v>
      </c>
      <c r="Q88" s="212"/>
      <c r="R88" s="213">
        <f>SUM(R89:R300)</f>
        <v>124.29181700000001</v>
      </c>
      <c r="S88" s="212"/>
      <c r="T88" s="214">
        <f>SUM(T89:T300)</f>
        <v>0</v>
      </c>
      <c r="AR88" s="215" t="s">
        <v>80</v>
      </c>
      <c r="AT88" s="216" t="s">
        <v>71</v>
      </c>
      <c r="AU88" s="216" t="s">
        <v>80</v>
      </c>
      <c r="AY88" s="215" t="s">
        <v>125</v>
      </c>
      <c r="BK88" s="217">
        <f>SUM(BK89:BK300)</f>
        <v>0</v>
      </c>
    </row>
    <row r="89" s="1" customFormat="1" ht="25.5" customHeight="1">
      <c r="B89" s="45"/>
      <c r="C89" s="220" t="s">
        <v>80</v>
      </c>
      <c r="D89" s="220" t="s">
        <v>127</v>
      </c>
      <c r="E89" s="221" t="s">
        <v>128</v>
      </c>
      <c r="F89" s="222" t="s">
        <v>129</v>
      </c>
      <c r="G89" s="223" t="s">
        <v>130</v>
      </c>
      <c r="H89" s="224">
        <v>930</v>
      </c>
      <c r="I89" s="225"/>
      <c r="J89" s="226">
        <f>ROUND(I89*H89,2)</f>
        <v>0</v>
      </c>
      <c r="K89" s="222" t="s">
        <v>131</v>
      </c>
      <c r="L89" s="71"/>
      <c r="M89" s="227" t="s">
        <v>21</v>
      </c>
      <c r="N89" s="228" t="s">
        <v>43</v>
      </c>
      <c r="O89" s="46"/>
      <c r="P89" s="229">
        <f>O89*H89</f>
        <v>0</v>
      </c>
      <c r="Q89" s="229">
        <v>0</v>
      </c>
      <c r="R89" s="229">
        <f>Q89*H89</f>
        <v>0</v>
      </c>
      <c r="S89" s="229">
        <v>0</v>
      </c>
      <c r="T89" s="230">
        <f>S89*H89</f>
        <v>0</v>
      </c>
      <c r="AR89" s="23" t="s">
        <v>132</v>
      </c>
      <c r="AT89" s="23" t="s">
        <v>127</v>
      </c>
      <c r="AU89" s="23" t="s">
        <v>82</v>
      </c>
      <c r="AY89" s="23" t="s">
        <v>125</v>
      </c>
      <c r="BE89" s="231">
        <f>IF(N89="základní",J89,0)</f>
        <v>0</v>
      </c>
      <c r="BF89" s="231">
        <f>IF(N89="snížená",J89,0)</f>
        <v>0</v>
      </c>
      <c r="BG89" s="231">
        <f>IF(N89="zákl. přenesená",J89,0)</f>
        <v>0</v>
      </c>
      <c r="BH89" s="231">
        <f>IF(N89="sníž. přenesená",J89,0)</f>
        <v>0</v>
      </c>
      <c r="BI89" s="231">
        <f>IF(N89="nulová",J89,0)</f>
        <v>0</v>
      </c>
      <c r="BJ89" s="23" t="s">
        <v>80</v>
      </c>
      <c r="BK89" s="231">
        <f>ROUND(I89*H89,2)</f>
        <v>0</v>
      </c>
      <c r="BL89" s="23" t="s">
        <v>132</v>
      </c>
      <c r="BM89" s="23" t="s">
        <v>133</v>
      </c>
    </row>
    <row r="90" s="1" customFormat="1">
      <c r="B90" s="45"/>
      <c r="C90" s="73"/>
      <c r="D90" s="232" t="s">
        <v>134</v>
      </c>
      <c r="E90" s="73"/>
      <c r="F90" s="233" t="s">
        <v>135</v>
      </c>
      <c r="G90" s="73"/>
      <c r="H90" s="73"/>
      <c r="I90" s="190"/>
      <c r="J90" s="73"/>
      <c r="K90" s="73"/>
      <c r="L90" s="71"/>
      <c r="M90" s="234"/>
      <c r="N90" s="46"/>
      <c r="O90" s="46"/>
      <c r="P90" s="46"/>
      <c r="Q90" s="46"/>
      <c r="R90" s="46"/>
      <c r="S90" s="46"/>
      <c r="T90" s="94"/>
      <c r="AT90" s="23" t="s">
        <v>134</v>
      </c>
      <c r="AU90" s="23" t="s">
        <v>82</v>
      </c>
    </row>
    <row r="91" s="1" customFormat="1">
      <c r="B91" s="45"/>
      <c r="C91" s="73"/>
      <c r="D91" s="232" t="s">
        <v>136</v>
      </c>
      <c r="E91" s="73"/>
      <c r="F91" s="233" t="s">
        <v>137</v>
      </c>
      <c r="G91" s="73"/>
      <c r="H91" s="73"/>
      <c r="I91" s="190"/>
      <c r="J91" s="73"/>
      <c r="K91" s="73"/>
      <c r="L91" s="71"/>
      <c r="M91" s="234"/>
      <c r="N91" s="46"/>
      <c r="O91" s="46"/>
      <c r="P91" s="46"/>
      <c r="Q91" s="46"/>
      <c r="R91" s="46"/>
      <c r="S91" s="46"/>
      <c r="T91" s="94"/>
      <c r="AT91" s="23" t="s">
        <v>136</v>
      </c>
      <c r="AU91" s="23" t="s">
        <v>82</v>
      </c>
    </row>
    <row r="92" s="1" customFormat="1" ht="25.5" customHeight="1">
      <c r="B92" s="45"/>
      <c r="C92" s="220" t="s">
        <v>82</v>
      </c>
      <c r="D92" s="220" t="s">
        <v>127</v>
      </c>
      <c r="E92" s="221" t="s">
        <v>138</v>
      </c>
      <c r="F92" s="222" t="s">
        <v>139</v>
      </c>
      <c r="G92" s="223" t="s">
        <v>130</v>
      </c>
      <c r="H92" s="224">
        <v>930</v>
      </c>
      <c r="I92" s="225"/>
      <c r="J92" s="226">
        <f>ROUND(I92*H92,2)</f>
        <v>0</v>
      </c>
      <c r="K92" s="222" t="s">
        <v>131</v>
      </c>
      <c r="L92" s="71"/>
      <c r="M92" s="227" t="s">
        <v>21</v>
      </c>
      <c r="N92" s="228" t="s">
        <v>43</v>
      </c>
      <c r="O92" s="46"/>
      <c r="P92" s="229">
        <f>O92*H92</f>
        <v>0</v>
      </c>
      <c r="Q92" s="229">
        <v>0.00018000000000000001</v>
      </c>
      <c r="R92" s="229">
        <f>Q92*H92</f>
        <v>0.16740000000000002</v>
      </c>
      <c r="S92" s="229">
        <v>0</v>
      </c>
      <c r="T92" s="230">
        <f>S92*H92</f>
        <v>0</v>
      </c>
      <c r="AR92" s="23" t="s">
        <v>132</v>
      </c>
      <c r="AT92" s="23" t="s">
        <v>127</v>
      </c>
      <c r="AU92" s="23" t="s">
        <v>82</v>
      </c>
      <c r="AY92" s="23" t="s">
        <v>125</v>
      </c>
      <c r="BE92" s="231">
        <f>IF(N92="základní",J92,0)</f>
        <v>0</v>
      </c>
      <c r="BF92" s="231">
        <f>IF(N92="snížená",J92,0)</f>
        <v>0</v>
      </c>
      <c r="BG92" s="231">
        <f>IF(N92="zákl. přenesená",J92,0)</f>
        <v>0</v>
      </c>
      <c r="BH92" s="231">
        <f>IF(N92="sníž. přenesená",J92,0)</f>
        <v>0</v>
      </c>
      <c r="BI92" s="231">
        <f>IF(N92="nulová",J92,0)</f>
        <v>0</v>
      </c>
      <c r="BJ92" s="23" t="s">
        <v>80</v>
      </c>
      <c r="BK92" s="231">
        <f>ROUND(I92*H92,2)</f>
        <v>0</v>
      </c>
      <c r="BL92" s="23" t="s">
        <v>132</v>
      </c>
      <c r="BM92" s="23" t="s">
        <v>140</v>
      </c>
    </row>
    <row r="93" s="1" customFormat="1">
      <c r="B93" s="45"/>
      <c r="C93" s="73"/>
      <c r="D93" s="232" t="s">
        <v>134</v>
      </c>
      <c r="E93" s="73"/>
      <c r="F93" s="233" t="s">
        <v>141</v>
      </c>
      <c r="G93" s="73"/>
      <c r="H93" s="73"/>
      <c r="I93" s="190"/>
      <c r="J93" s="73"/>
      <c r="K93" s="73"/>
      <c r="L93" s="71"/>
      <c r="M93" s="234"/>
      <c r="N93" s="46"/>
      <c r="O93" s="46"/>
      <c r="P93" s="46"/>
      <c r="Q93" s="46"/>
      <c r="R93" s="46"/>
      <c r="S93" s="46"/>
      <c r="T93" s="94"/>
      <c r="AT93" s="23" t="s">
        <v>134</v>
      </c>
      <c r="AU93" s="23" t="s">
        <v>82</v>
      </c>
    </row>
    <row r="94" s="1" customFormat="1" ht="25.5" customHeight="1">
      <c r="B94" s="45"/>
      <c r="C94" s="220" t="s">
        <v>142</v>
      </c>
      <c r="D94" s="220" t="s">
        <v>127</v>
      </c>
      <c r="E94" s="221" t="s">
        <v>143</v>
      </c>
      <c r="F94" s="222" t="s">
        <v>144</v>
      </c>
      <c r="G94" s="223" t="s">
        <v>145</v>
      </c>
      <c r="H94" s="224">
        <v>9</v>
      </c>
      <c r="I94" s="225"/>
      <c r="J94" s="226">
        <f>ROUND(I94*H94,2)</f>
        <v>0</v>
      </c>
      <c r="K94" s="222" t="s">
        <v>131</v>
      </c>
      <c r="L94" s="71"/>
      <c r="M94" s="227" t="s">
        <v>21</v>
      </c>
      <c r="N94" s="228" t="s">
        <v>43</v>
      </c>
      <c r="O94" s="46"/>
      <c r="P94" s="229">
        <f>O94*H94</f>
        <v>0</v>
      </c>
      <c r="Q94" s="229">
        <v>0.00013999999999999999</v>
      </c>
      <c r="R94" s="229">
        <f>Q94*H94</f>
        <v>0.0012599999999999998</v>
      </c>
      <c r="S94" s="229">
        <v>0</v>
      </c>
      <c r="T94" s="230">
        <f>S94*H94</f>
        <v>0</v>
      </c>
      <c r="AR94" s="23" t="s">
        <v>132</v>
      </c>
      <c r="AT94" s="23" t="s">
        <v>127</v>
      </c>
      <c r="AU94" s="23" t="s">
        <v>82</v>
      </c>
      <c r="AY94" s="23" t="s">
        <v>125</v>
      </c>
      <c r="BE94" s="231">
        <f>IF(N94="základní",J94,0)</f>
        <v>0</v>
      </c>
      <c r="BF94" s="231">
        <f>IF(N94="snížená",J94,0)</f>
        <v>0</v>
      </c>
      <c r="BG94" s="231">
        <f>IF(N94="zákl. přenesená",J94,0)</f>
        <v>0</v>
      </c>
      <c r="BH94" s="231">
        <f>IF(N94="sníž. přenesená",J94,0)</f>
        <v>0</v>
      </c>
      <c r="BI94" s="231">
        <f>IF(N94="nulová",J94,0)</f>
        <v>0</v>
      </c>
      <c r="BJ94" s="23" t="s">
        <v>80</v>
      </c>
      <c r="BK94" s="231">
        <f>ROUND(I94*H94,2)</f>
        <v>0</v>
      </c>
      <c r="BL94" s="23" t="s">
        <v>132</v>
      </c>
      <c r="BM94" s="23" t="s">
        <v>146</v>
      </c>
    </row>
    <row r="95" s="1" customFormat="1">
      <c r="B95" s="45"/>
      <c r="C95" s="73"/>
      <c r="D95" s="232" t="s">
        <v>134</v>
      </c>
      <c r="E95" s="73"/>
      <c r="F95" s="233" t="s">
        <v>147</v>
      </c>
      <c r="G95" s="73"/>
      <c r="H95" s="73"/>
      <c r="I95" s="190"/>
      <c r="J95" s="73"/>
      <c r="K95" s="73"/>
      <c r="L95" s="71"/>
      <c r="M95" s="234"/>
      <c r="N95" s="46"/>
      <c r="O95" s="46"/>
      <c r="P95" s="46"/>
      <c r="Q95" s="46"/>
      <c r="R95" s="46"/>
      <c r="S95" s="46"/>
      <c r="T95" s="94"/>
      <c r="AT95" s="23" t="s">
        <v>134</v>
      </c>
      <c r="AU95" s="23" t="s">
        <v>82</v>
      </c>
    </row>
    <row r="96" s="1" customFormat="1" ht="25.5" customHeight="1">
      <c r="B96" s="45"/>
      <c r="C96" s="220" t="s">
        <v>132</v>
      </c>
      <c r="D96" s="220" t="s">
        <v>127</v>
      </c>
      <c r="E96" s="221" t="s">
        <v>148</v>
      </c>
      <c r="F96" s="222" t="s">
        <v>149</v>
      </c>
      <c r="G96" s="223" t="s">
        <v>145</v>
      </c>
      <c r="H96" s="224">
        <v>40</v>
      </c>
      <c r="I96" s="225"/>
      <c r="J96" s="226">
        <f>ROUND(I96*H96,2)</f>
        <v>0</v>
      </c>
      <c r="K96" s="222" t="s">
        <v>131</v>
      </c>
      <c r="L96" s="71"/>
      <c r="M96" s="227" t="s">
        <v>21</v>
      </c>
      <c r="N96" s="228" t="s">
        <v>43</v>
      </c>
      <c r="O96" s="46"/>
      <c r="P96" s="229">
        <f>O96*H96</f>
        <v>0</v>
      </c>
      <c r="Q96" s="229">
        <v>0.00018000000000000001</v>
      </c>
      <c r="R96" s="229">
        <f>Q96*H96</f>
        <v>0.0072000000000000007</v>
      </c>
      <c r="S96" s="229">
        <v>0</v>
      </c>
      <c r="T96" s="230">
        <f>S96*H96</f>
        <v>0</v>
      </c>
      <c r="AR96" s="23" t="s">
        <v>132</v>
      </c>
      <c r="AT96" s="23" t="s">
        <v>127</v>
      </c>
      <c r="AU96" s="23" t="s">
        <v>82</v>
      </c>
      <c r="AY96" s="23" t="s">
        <v>125</v>
      </c>
      <c r="BE96" s="231">
        <f>IF(N96="základní",J96,0)</f>
        <v>0</v>
      </c>
      <c r="BF96" s="231">
        <f>IF(N96="snížená",J96,0)</f>
        <v>0</v>
      </c>
      <c r="BG96" s="231">
        <f>IF(N96="zákl. přenesená",J96,0)</f>
        <v>0</v>
      </c>
      <c r="BH96" s="231">
        <f>IF(N96="sníž. přenesená",J96,0)</f>
        <v>0</v>
      </c>
      <c r="BI96" s="231">
        <f>IF(N96="nulová",J96,0)</f>
        <v>0</v>
      </c>
      <c r="BJ96" s="23" t="s">
        <v>80</v>
      </c>
      <c r="BK96" s="231">
        <f>ROUND(I96*H96,2)</f>
        <v>0</v>
      </c>
      <c r="BL96" s="23" t="s">
        <v>132</v>
      </c>
      <c r="BM96" s="23" t="s">
        <v>150</v>
      </c>
    </row>
    <row r="97" s="1" customFormat="1">
      <c r="B97" s="45"/>
      <c r="C97" s="73"/>
      <c r="D97" s="232" t="s">
        <v>134</v>
      </c>
      <c r="E97" s="73"/>
      <c r="F97" s="233" t="s">
        <v>147</v>
      </c>
      <c r="G97" s="73"/>
      <c r="H97" s="73"/>
      <c r="I97" s="190"/>
      <c r="J97" s="73"/>
      <c r="K97" s="73"/>
      <c r="L97" s="71"/>
      <c r="M97" s="234"/>
      <c r="N97" s="46"/>
      <c r="O97" s="46"/>
      <c r="P97" s="46"/>
      <c r="Q97" s="46"/>
      <c r="R97" s="46"/>
      <c r="S97" s="46"/>
      <c r="T97" s="94"/>
      <c r="AT97" s="23" t="s">
        <v>134</v>
      </c>
      <c r="AU97" s="23" t="s">
        <v>82</v>
      </c>
    </row>
    <row r="98" s="1" customFormat="1" ht="25.5" customHeight="1">
      <c r="B98" s="45"/>
      <c r="C98" s="220" t="s">
        <v>151</v>
      </c>
      <c r="D98" s="220" t="s">
        <v>127</v>
      </c>
      <c r="E98" s="221" t="s">
        <v>152</v>
      </c>
      <c r="F98" s="222" t="s">
        <v>153</v>
      </c>
      <c r="G98" s="223" t="s">
        <v>145</v>
      </c>
      <c r="H98" s="224">
        <v>19</v>
      </c>
      <c r="I98" s="225"/>
      <c r="J98" s="226">
        <f>ROUND(I98*H98,2)</f>
        <v>0</v>
      </c>
      <c r="K98" s="222" t="s">
        <v>131</v>
      </c>
      <c r="L98" s="71"/>
      <c r="M98" s="227" t="s">
        <v>21</v>
      </c>
      <c r="N98" s="228" t="s">
        <v>43</v>
      </c>
      <c r="O98" s="46"/>
      <c r="P98" s="229">
        <f>O98*H98</f>
        <v>0</v>
      </c>
      <c r="Q98" s="229">
        <v>0.00018000000000000001</v>
      </c>
      <c r="R98" s="229">
        <f>Q98*H98</f>
        <v>0.0034200000000000003</v>
      </c>
      <c r="S98" s="229">
        <v>0</v>
      </c>
      <c r="T98" s="230">
        <f>S98*H98</f>
        <v>0</v>
      </c>
      <c r="AR98" s="23" t="s">
        <v>132</v>
      </c>
      <c r="AT98" s="23" t="s">
        <v>127</v>
      </c>
      <c r="AU98" s="23" t="s">
        <v>82</v>
      </c>
      <c r="AY98" s="23" t="s">
        <v>125</v>
      </c>
      <c r="BE98" s="231">
        <f>IF(N98="základní",J98,0)</f>
        <v>0</v>
      </c>
      <c r="BF98" s="231">
        <f>IF(N98="snížená",J98,0)</f>
        <v>0</v>
      </c>
      <c r="BG98" s="231">
        <f>IF(N98="zákl. přenesená",J98,0)</f>
        <v>0</v>
      </c>
      <c r="BH98" s="231">
        <f>IF(N98="sníž. přenesená",J98,0)</f>
        <v>0</v>
      </c>
      <c r="BI98" s="231">
        <f>IF(N98="nulová",J98,0)</f>
        <v>0</v>
      </c>
      <c r="BJ98" s="23" t="s">
        <v>80</v>
      </c>
      <c r="BK98" s="231">
        <f>ROUND(I98*H98,2)</f>
        <v>0</v>
      </c>
      <c r="BL98" s="23" t="s">
        <v>132</v>
      </c>
      <c r="BM98" s="23" t="s">
        <v>154</v>
      </c>
    </row>
    <row r="99" s="1" customFormat="1">
      <c r="B99" s="45"/>
      <c r="C99" s="73"/>
      <c r="D99" s="232" t="s">
        <v>134</v>
      </c>
      <c r="E99" s="73"/>
      <c r="F99" s="233" t="s">
        <v>147</v>
      </c>
      <c r="G99" s="73"/>
      <c r="H99" s="73"/>
      <c r="I99" s="190"/>
      <c r="J99" s="73"/>
      <c r="K99" s="73"/>
      <c r="L99" s="71"/>
      <c r="M99" s="234"/>
      <c r="N99" s="46"/>
      <c r="O99" s="46"/>
      <c r="P99" s="46"/>
      <c r="Q99" s="46"/>
      <c r="R99" s="46"/>
      <c r="S99" s="46"/>
      <c r="T99" s="94"/>
      <c r="AT99" s="23" t="s">
        <v>134</v>
      </c>
      <c r="AU99" s="23" t="s">
        <v>82</v>
      </c>
    </row>
    <row r="100" s="1" customFormat="1" ht="25.5" customHeight="1">
      <c r="B100" s="45"/>
      <c r="C100" s="220" t="s">
        <v>155</v>
      </c>
      <c r="D100" s="220" t="s">
        <v>127</v>
      </c>
      <c r="E100" s="221" t="s">
        <v>156</v>
      </c>
      <c r="F100" s="222" t="s">
        <v>157</v>
      </c>
      <c r="G100" s="223" t="s">
        <v>145</v>
      </c>
      <c r="H100" s="224">
        <v>28</v>
      </c>
      <c r="I100" s="225"/>
      <c r="J100" s="226">
        <f>ROUND(I100*H100,2)</f>
        <v>0</v>
      </c>
      <c r="K100" s="222" t="s">
        <v>131</v>
      </c>
      <c r="L100" s="71"/>
      <c r="M100" s="227" t="s">
        <v>21</v>
      </c>
      <c r="N100" s="228" t="s">
        <v>43</v>
      </c>
      <c r="O100" s="46"/>
      <c r="P100" s="229">
        <f>O100*H100</f>
        <v>0</v>
      </c>
      <c r="Q100" s="229">
        <v>0</v>
      </c>
      <c r="R100" s="229">
        <f>Q100*H100</f>
        <v>0</v>
      </c>
      <c r="S100" s="229">
        <v>0</v>
      </c>
      <c r="T100" s="230">
        <f>S100*H100</f>
        <v>0</v>
      </c>
      <c r="AR100" s="23" t="s">
        <v>132</v>
      </c>
      <c r="AT100" s="23" t="s">
        <v>127</v>
      </c>
      <c r="AU100" s="23" t="s">
        <v>82</v>
      </c>
      <c r="AY100" s="23" t="s">
        <v>125</v>
      </c>
      <c r="BE100" s="231">
        <f>IF(N100="základní",J100,0)</f>
        <v>0</v>
      </c>
      <c r="BF100" s="231">
        <f>IF(N100="snížená",J100,0)</f>
        <v>0</v>
      </c>
      <c r="BG100" s="231">
        <f>IF(N100="zákl. přenesená",J100,0)</f>
        <v>0</v>
      </c>
      <c r="BH100" s="231">
        <f>IF(N100="sníž. přenesená",J100,0)</f>
        <v>0</v>
      </c>
      <c r="BI100" s="231">
        <f>IF(N100="nulová",J100,0)</f>
        <v>0</v>
      </c>
      <c r="BJ100" s="23" t="s">
        <v>80</v>
      </c>
      <c r="BK100" s="231">
        <f>ROUND(I100*H100,2)</f>
        <v>0</v>
      </c>
      <c r="BL100" s="23" t="s">
        <v>132</v>
      </c>
      <c r="BM100" s="23" t="s">
        <v>158</v>
      </c>
    </row>
    <row r="101" s="1" customFormat="1">
      <c r="B101" s="45"/>
      <c r="C101" s="73"/>
      <c r="D101" s="232" t="s">
        <v>134</v>
      </c>
      <c r="E101" s="73"/>
      <c r="F101" s="233" t="s">
        <v>159</v>
      </c>
      <c r="G101" s="73"/>
      <c r="H101" s="73"/>
      <c r="I101" s="190"/>
      <c r="J101" s="73"/>
      <c r="K101" s="73"/>
      <c r="L101" s="71"/>
      <c r="M101" s="234"/>
      <c r="N101" s="46"/>
      <c r="O101" s="46"/>
      <c r="P101" s="46"/>
      <c r="Q101" s="46"/>
      <c r="R101" s="46"/>
      <c r="S101" s="46"/>
      <c r="T101" s="94"/>
      <c r="AT101" s="23" t="s">
        <v>134</v>
      </c>
      <c r="AU101" s="23" t="s">
        <v>82</v>
      </c>
    </row>
    <row r="102" s="1" customFormat="1">
      <c r="B102" s="45"/>
      <c r="C102" s="73"/>
      <c r="D102" s="232" t="s">
        <v>136</v>
      </c>
      <c r="E102" s="73"/>
      <c r="F102" s="233" t="s">
        <v>137</v>
      </c>
      <c r="G102" s="73"/>
      <c r="H102" s="73"/>
      <c r="I102" s="190"/>
      <c r="J102" s="73"/>
      <c r="K102" s="73"/>
      <c r="L102" s="71"/>
      <c r="M102" s="234"/>
      <c r="N102" s="46"/>
      <c r="O102" s="46"/>
      <c r="P102" s="46"/>
      <c r="Q102" s="46"/>
      <c r="R102" s="46"/>
      <c r="S102" s="46"/>
      <c r="T102" s="94"/>
      <c r="AT102" s="23" t="s">
        <v>136</v>
      </c>
      <c r="AU102" s="23" t="s">
        <v>82</v>
      </c>
    </row>
    <row r="103" s="1" customFormat="1" ht="25.5" customHeight="1">
      <c r="B103" s="45"/>
      <c r="C103" s="220" t="s">
        <v>160</v>
      </c>
      <c r="D103" s="220" t="s">
        <v>127</v>
      </c>
      <c r="E103" s="221" t="s">
        <v>161</v>
      </c>
      <c r="F103" s="222" t="s">
        <v>162</v>
      </c>
      <c r="G103" s="223" t="s">
        <v>145</v>
      </c>
      <c r="H103" s="224">
        <v>8</v>
      </c>
      <c r="I103" s="225"/>
      <c r="J103" s="226">
        <f>ROUND(I103*H103,2)</f>
        <v>0</v>
      </c>
      <c r="K103" s="222" t="s">
        <v>131</v>
      </c>
      <c r="L103" s="71"/>
      <c r="M103" s="227" t="s">
        <v>21</v>
      </c>
      <c r="N103" s="228" t="s">
        <v>43</v>
      </c>
      <c r="O103" s="46"/>
      <c r="P103" s="229">
        <f>O103*H103</f>
        <v>0</v>
      </c>
      <c r="Q103" s="229">
        <v>0</v>
      </c>
      <c r="R103" s="229">
        <f>Q103*H103</f>
        <v>0</v>
      </c>
      <c r="S103" s="229">
        <v>0</v>
      </c>
      <c r="T103" s="230">
        <f>S103*H103</f>
        <v>0</v>
      </c>
      <c r="AR103" s="23" t="s">
        <v>132</v>
      </c>
      <c r="AT103" s="23" t="s">
        <v>127</v>
      </c>
      <c r="AU103" s="23" t="s">
        <v>82</v>
      </c>
      <c r="AY103" s="23" t="s">
        <v>125</v>
      </c>
      <c r="BE103" s="231">
        <f>IF(N103="základní",J103,0)</f>
        <v>0</v>
      </c>
      <c r="BF103" s="231">
        <f>IF(N103="snížená",J103,0)</f>
        <v>0</v>
      </c>
      <c r="BG103" s="231">
        <f>IF(N103="zákl. přenesená",J103,0)</f>
        <v>0</v>
      </c>
      <c r="BH103" s="231">
        <f>IF(N103="sníž. přenesená",J103,0)</f>
        <v>0</v>
      </c>
      <c r="BI103" s="231">
        <f>IF(N103="nulová",J103,0)</f>
        <v>0</v>
      </c>
      <c r="BJ103" s="23" t="s">
        <v>80</v>
      </c>
      <c r="BK103" s="231">
        <f>ROUND(I103*H103,2)</f>
        <v>0</v>
      </c>
      <c r="BL103" s="23" t="s">
        <v>132</v>
      </c>
      <c r="BM103" s="23" t="s">
        <v>163</v>
      </c>
    </row>
    <row r="104" s="1" customFormat="1">
      <c r="B104" s="45"/>
      <c r="C104" s="73"/>
      <c r="D104" s="232" t="s">
        <v>134</v>
      </c>
      <c r="E104" s="73"/>
      <c r="F104" s="233" t="s">
        <v>159</v>
      </c>
      <c r="G104" s="73"/>
      <c r="H104" s="73"/>
      <c r="I104" s="190"/>
      <c r="J104" s="73"/>
      <c r="K104" s="73"/>
      <c r="L104" s="71"/>
      <c r="M104" s="234"/>
      <c r="N104" s="46"/>
      <c r="O104" s="46"/>
      <c r="P104" s="46"/>
      <c r="Q104" s="46"/>
      <c r="R104" s="46"/>
      <c r="S104" s="46"/>
      <c r="T104" s="94"/>
      <c r="AT104" s="23" t="s">
        <v>134</v>
      </c>
      <c r="AU104" s="23" t="s">
        <v>82</v>
      </c>
    </row>
    <row r="105" s="1" customFormat="1">
      <c r="B105" s="45"/>
      <c r="C105" s="73"/>
      <c r="D105" s="232" t="s">
        <v>136</v>
      </c>
      <c r="E105" s="73"/>
      <c r="F105" s="233" t="s">
        <v>137</v>
      </c>
      <c r="G105" s="73"/>
      <c r="H105" s="73"/>
      <c r="I105" s="190"/>
      <c r="J105" s="73"/>
      <c r="K105" s="73"/>
      <c r="L105" s="71"/>
      <c r="M105" s="234"/>
      <c r="N105" s="46"/>
      <c r="O105" s="46"/>
      <c r="P105" s="46"/>
      <c r="Q105" s="46"/>
      <c r="R105" s="46"/>
      <c r="S105" s="46"/>
      <c r="T105" s="94"/>
      <c r="AT105" s="23" t="s">
        <v>136</v>
      </c>
      <c r="AU105" s="23" t="s">
        <v>82</v>
      </c>
    </row>
    <row r="106" s="1" customFormat="1" ht="25.5" customHeight="1">
      <c r="B106" s="45"/>
      <c r="C106" s="220" t="s">
        <v>164</v>
      </c>
      <c r="D106" s="220" t="s">
        <v>127</v>
      </c>
      <c r="E106" s="221" t="s">
        <v>165</v>
      </c>
      <c r="F106" s="222" t="s">
        <v>166</v>
      </c>
      <c r="G106" s="223" t="s">
        <v>145</v>
      </c>
      <c r="H106" s="224">
        <v>5</v>
      </c>
      <c r="I106" s="225"/>
      <c r="J106" s="226">
        <f>ROUND(I106*H106,2)</f>
        <v>0</v>
      </c>
      <c r="K106" s="222" t="s">
        <v>131</v>
      </c>
      <c r="L106" s="71"/>
      <c r="M106" s="227" t="s">
        <v>21</v>
      </c>
      <c r="N106" s="228" t="s">
        <v>43</v>
      </c>
      <c r="O106" s="46"/>
      <c r="P106" s="229">
        <f>O106*H106</f>
        <v>0</v>
      </c>
      <c r="Q106" s="229">
        <v>0</v>
      </c>
      <c r="R106" s="229">
        <f>Q106*H106</f>
        <v>0</v>
      </c>
      <c r="S106" s="229">
        <v>0</v>
      </c>
      <c r="T106" s="230">
        <f>S106*H106</f>
        <v>0</v>
      </c>
      <c r="AR106" s="23" t="s">
        <v>132</v>
      </c>
      <c r="AT106" s="23" t="s">
        <v>127</v>
      </c>
      <c r="AU106" s="23" t="s">
        <v>82</v>
      </c>
      <c r="AY106" s="23" t="s">
        <v>125</v>
      </c>
      <c r="BE106" s="231">
        <f>IF(N106="základní",J106,0)</f>
        <v>0</v>
      </c>
      <c r="BF106" s="231">
        <f>IF(N106="snížená",J106,0)</f>
        <v>0</v>
      </c>
      <c r="BG106" s="231">
        <f>IF(N106="zákl. přenesená",J106,0)</f>
        <v>0</v>
      </c>
      <c r="BH106" s="231">
        <f>IF(N106="sníž. přenesená",J106,0)</f>
        <v>0</v>
      </c>
      <c r="BI106" s="231">
        <f>IF(N106="nulová",J106,0)</f>
        <v>0</v>
      </c>
      <c r="BJ106" s="23" t="s">
        <v>80</v>
      </c>
      <c r="BK106" s="231">
        <f>ROUND(I106*H106,2)</f>
        <v>0</v>
      </c>
      <c r="BL106" s="23" t="s">
        <v>132</v>
      </c>
      <c r="BM106" s="23" t="s">
        <v>167</v>
      </c>
    </row>
    <row r="107" s="1" customFormat="1">
      <c r="B107" s="45"/>
      <c r="C107" s="73"/>
      <c r="D107" s="232" t="s">
        <v>134</v>
      </c>
      <c r="E107" s="73"/>
      <c r="F107" s="233" t="s">
        <v>159</v>
      </c>
      <c r="G107" s="73"/>
      <c r="H107" s="73"/>
      <c r="I107" s="190"/>
      <c r="J107" s="73"/>
      <c r="K107" s="73"/>
      <c r="L107" s="71"/>
      <c r="M107" s="234"/>
      <c r="N107" s="46"/>
      <c r="O107" s="46"/>
      <c r="P107" s="46"/>
      <c r="Q107" s="46"/>
      <c r="R107" s="46"/>
      <c r="S107" s="46"/>
      <c r="T107" s="94"/>
      <c r="AT107" s="23" t="s">
        <v>134</v>
      </c>
      <c r="AU107" s="23" t="s">
        <v>82</v>
      </c>
    </row>
    <row r="108" s="1" customFormat="1">
      <c r="B108" s="45"/>
      <c r="C108" s="73"/>
      <c r="D108" s="232" t="s">
        <v>136</v>
      </c>
      <c r="E108" s="73"/>
      <c r="F108" s="233" t="s">
        <v>137</v>
      </c>
      <c r="G108" s="73"/>
      <c r="H108" s="73"/>
      <c r="I108" s="190"/>
      <c r="J108" s="73"/>
      <c r="K108" s="73"/>
      <c r="L108" s="71"/>
      <c r="M108" s="234"/>
      <c r="N108" s="46"/>
      <c r="O108" s="46"/>
      <c r="P108" s="46"/>
      <c r="Q108" s="46"/>
      <c r="R108" s="46"/>
      <c r="S108" s="46"/>
      <c r="T108" s="94"/>
      <c r="AT108" s="23" t="s">
        <v>136</v>
      </c>
      <c r="AU108" s="23" t="s">
        <v>82</v>
      </c>
    </row>
    <row r="109" s="1" customFormat="1" ht="25.5" customHeight="1">
      <c r="B109" s="45"/>
      <c r="C109" s="220" t="s">
        <v>168</v>
      </c>
      <c r="D109" s="220" t="s">
        <v>127</v>
      </c>
      <c r="E109" s="221" t="s">
        <v>169</v>
      </c>
      <c r="F109" s="222" t="s">
        <v>170</v>
      </c>
      <c r="G109" s="223" t="s">
        <v>145</v>
      </c>
      <c r="H109" s="224">
        <v>1</v>
      </c>
      <c r="I109" s="225"/>
      <c r="J109" s="226">
        <f>ROUND(I109*H109,2)</f>
        <v>0</v>
      </c>
      <c r="K109" s="222" t="s">
        <v>131</v>
      </c>
      <c r="L109" s="71"/>
      <c r="M109" s="227" t="s">
        <v>21</v>
      </c>
      <c r="N109" s="228" t="s">
        <v>43</v>
      </c>
      <c r="O109" s="46"/>
      <c r="P109" s="229">
        <f>O109*H109</f>
        <v>0</v>
      </c>
      <c r="Q109" s="229">
        <v>0</v>
      </c>
      <c r="R109" s="229">
        <f>Q109*H109</f>
        <v>0</v>
      </c>
      <c r="S109" s="229">
        <v>0</v>
      </c>
      <c r="T109" s="230">
        <f>S109*H109</f>
        <v>0</v>
      </c>
      <c r="AR109" s="23" t="s">
        <v>132</v>
      </c>
      <c r="AT109" s="23" t="s">
        <v>127</v>
      </c>
      <c r="AU109" s="23" t="s">
        <v>82</v>
      </c>
      <c r="AY109" s="23" t="s">
        <v>125</v>
      </c>
      <c r="BE109" s="231">
        <f>IF(N109="základní",J109,0)</f>
        <v>0</v>
      </c>
      <c r="BF109" s="231">
        <f>IF(N109="snížená",J109,0)</f>
        <v>0</v>
      </c>
      <c r="BG109" s="231">
        <f>IF(N109="zákl. přenesená",J109,0)</f>
        <v>0</v>
      </c>
      <c r="BH109" s="231">
        <f>IF(N109="sníž. přenesená",J109,0)</f>
        <v>0</v>
      </c>
      <c r="BI109" s="231">
        <f>IF(N109="nulová",J109,0)</f>
        <v>0</v>
      </c>
      <c r="BJ109" s="23" t="s">
        <v>80</v>
      </c>
      <c r="BK109" s="231">
        <f>ROUND(I109*H109,2)</f>
        <v>0</v>
      </c>
      <c r="BL109" s="23" t="s">
        <v>132</v>
      </c>
      <c r="BM109" s="23" t="s">
        <v>171</v>
      </c>
    </row>
    <row r="110" s="1" customFormat="1">
      <c r="B110" s="45"/>
      <c r="C110" s="73"/>
      <c r="D110" s="232" t="s">
        <v>134</v>
      </c>
      <c r="E110" s="73"/>
      <c r="F110" s="233" t="s">
        <v>159</v>
      </c>
      <c r="G110" s="73"/>
      <c r="H110" s="73"/>
      <c r="I110" s="190"/>
      <c r="J110" s="73"/>
      <c r="K110" s="73"/>
      <c r="L110" s="71"/>
      <c r="M110" s="234"/>
      <c r="N110" s="46"/>
      <c r="O110" s="46"/>
      <c r="P110" s="46"/>
      <c r="Q110" s="46"/>
      <c r="R110" s="46"/>
      <c r="S110" s="46"/>
      <c r="T110" s="94"/>
      <c r="AT110" s="23" t="s">
        <v>134</v>
      </c>
      <c r="AU110" s="23" t="s">
        <v>82</v>
      </c>
    </row>
    <row r="111" s="1" customFormat="1">
      <c r="B111" s="45"/>
      <c r="C111" s="73"/>
      <c r="D111" s="232" t="s">
        <v>136</v>
      </c>
      <c r="E111" s="73"/>
      <c r="F111" s="233" t="s">
        <v>137</v>
      </c>
      <c r="G111" s="73"/>
      <c r="H111" s="73"/>
      <c r="I111" s="190"/>
      <c r="J111" s="73"/>
      <c r="K111" s="73"/>
      <c r="L111" s="71"/>
      <c r="M111" s="234"/>
      <c r="N111" s="46"/>
      <c r="O111" s="46"/>
      <c r="P111" s="46"/>
      <c r="Q111" s="46"/>
      <c r="R111" s="46"/>
      <c r="S111" s="46"/>
      <c r="T111" s="94"/>
      <c r="AT111" s="23" t="s">
        <v>136</v>
      </c>
      <c r="AU111" s="23" t="s">
        <v>82</v>
      </c>
    </row>
    <row r="112" s="1" customFormat="1" ht="25.5" customHeight="1">
      <c r="B112" s="45"/>
      <c r="C112" s="220" t="s">
        <v>172</v>
      </c>
      <c r="D112" s="220" t="s">
        <v>127</v>
      </c>
      <c r="E112" s="221" t="s">
        <v>173</v>
      </c>
      <c r="F112" s="222" t="s">
        <v>174</v>
      </c>
      <c r="G112" s="223" t="s">
        <v>145</v>
      </c>
      <c r="H112" s="224">
        <v>13</v>
      </c>
      <c r="I112" s="225"/>
      <c r="J112" s="226">
        <f>ROUND(I112*H112,2)</f>
        <v>0</v>
      </c>
      <c r="K112" s="222" t="s">
        <v>131</v>
      </c>
      <c r="L112" s="71"/>
      <c r="M112" s="227" t="s">
        <v>21</v>
      </c>
      <c r="N112" s="228" t="s">
        <v>43</v>
      </c>
      <c r="O112" s="46"/>
      <c r="P112" s="229">
        <f>O112*H112</f>
        <v>0</v>
      </c>
      <c r="Q112" s="229">
        <v>0</v>
      </c>
      <c r="R112" s="229">
        <f>Q112*H112</f>
        <v>0</v>
      </c>
      <c r="S112" s="229">
        <v>0</v>
      </c>
      <c r="T112" s="230">
        <f>S112*H112</f>
        <v>0</v>
      </c>
      <c r="AR112" s="23" t="s">
        <v>132</v>
      </c>
      <c r="AT112" s="23" t="s">
        <v>127</v>
      </c>
      <c r="AU112" s="23" t="s">
        <v>82</v>
      </c>
      <c r="AY112" s="23" t="s">
        <v>125</v>
      </c>
      <c r="BE112" s="231">
        <f>IF(N112="základní",J112,0)</f>
        <v>0</v>
      </c>
      <c r="BF112" s="231">
        <f>IF(N112="snížená",J112,0)</f>
        <v>0</v>
      </c>
      <c r="BG112" s="231">
        <f>IF(N112="zákl. přenesená",J112,0)</f>
        <v>0</v>
      </c>
      <c r="BH112" s="231">
        <f>IF(N112="sníž. přenesená",J112,0)</f>
        <v>0</v>
      </c>
      <c r="BI112" s="231">
        <f>IF(N112="nulová",J112,0)</f>
        <v>0</v>
      </c>
      <c r="BJ112" s="23" t="s">
        <v>80</v>
      </c>
      <c r="BK112" s="231">
        <f>ROUND(I112*H112,2)</f>
        <v>0</v>
      </c>
      <c r="BL112" s="23" t="s">
        <v>132</v>
      </c>
      <c r="BM112" s="23" t="s">
        <v>175</v>
      </c>
    </row>
    <row r="113" s="1" customFormat="1">
      <c r="B113" s="45"/>
      <c r="C113" s="73"/>
      <c r="D113" s="232" t="s">
        <v>134</v>
      </c>
      <c r="E113" s="73"/>
      <c r="F113" s="233" t="s">
        <v>176</v>
      </c>
      <c r="G113" s="73"/>
      <c r="H113" s="73"/>
      <c r="I113" s="190"/>
      <c r="J113" s="73"/>
      <c r="K113" s="73"/>
      <c r="L113" s="71"/>
      <c r="M113" s="234"/>
      <c r="N113" s="46"/>
      <c r="O113" s="46"/>
      <c r="P113" s="46"/>
      <c r="Q113" s="46"/>
      <c r="R113" s="46"/>
      <c r="S113" s="46"/>
      <c r="T113" s="94"/>
      <c r="AT113" s="23" t="s">
        <v>134</v>
      </c>
      <c r="AU113" s="23" t="s">
        <v>82</v>
      </c>
    </row>
    <row r="114" s="1" customFormat="1">
      <c r="B114" s="45"/>
      <c r="C114" s="73"/>
      <c r="D114" s="232" t="s">
        <v>136</v>
      </c>
      <c r="E114" s="73"/>
      <c r="F114" s="233" t="s">
        <v>177</v>
      </c>
      <c r="G114" s="73"/>
      <c r="H114" s="73"/>
      <c r="I114" s="190"/>
      <c r="J114" s="73"/>
      <c r="K114" s="73"/>
      <c r="L114" s="71"/>
      <c r="M114" s="234"/>
      <c r="N114" s="46"/>
      <c r="O114" s="46"/>
      <c r="P114" s="46"/>
      <c r="Q114" s="46"/>
      <c r="R114" s="46"/>
      <c r="S114" s="46"/>
      <c r="T114" s="94"/>
      <c r="AT114" s="23" t="s">
        <v>136</v>
      </c>
      <c r="AU114" s="23" t="s">
        <v>82</v>
      </c>
    </row>
    <row r="115" s="1" customFormat="1" ht="25.5" customHeight="1">
      <c r="B115" s="45"/>
      <c r="C115" s="220" t="s">
        <v>178</v>
      </c>
      <c r="D115" s="220" t="s">
        <v>127</v>
      </c>
      <c r="E115" s="221" t="s">
        <v>179</v>
      </c>
      <c r="F115" s="222" t="s">
        <v>180</v>
      </c>
      <c r="G115" s="223" t="s">
        <v>145</v>
      </c>
      <c r="H115" s="224">
        <v>13</v>
      </c>
      <c r="I115" s="225"/>
      <c r="J115" s="226">
        <f>ROUND(I115*H115,2)</f>
        <v>0</v>
      </c>
      <c r="K115" s="222" t="s">
        <v>131</v>
      </c>
      <c r="L115" s="71"/>
      <c r="M115" s="227" t="s">
        <v>21</v>
      </c>
      <c r="N115" s="228" t="s">
        <v>43</v>
      </c>
      <c r="O115" s="46"/>
      <c r="P115" s="229">
        <f>O115*H115</f>
        <v>0</v>
      </c>
      <c r="Q115" s="229">
        <v>0</v>
      </c>
      <c r="R115" s="229">
        <f>Q115*H115</f>
        <v>0</v>
      </c>
      <c r="S115" s="229">
        <v>0</v>
      </c>
      <c r="T115" s="230">
        <f>S115*H115</f>
        <v>0</v>
      </c>
      <c r="AR115" s="23" t="s">
        <v>132</v>
      </c>
      <c r="AT115" s="23" t="s">
        <v>127</v>
      </c>
      <c r="AU115" s="23" t="s">
        <v>82</v>
      </c>
      <c r="AY115" s="23" t="s">
        <v>125</v>
      </c>
      <c r="BE115" s="231">
        <f>IF(N115="základní",J115,0)</f>
        <v>0</v>
      </c>
      <c r="BF115" s="231">
        <f>IF(N115="snížená",J115,0)</f>
        <v>0</v>
      </c>
      <c r="BG115" s="231">
        <f>IF(N115="zákl. přenesená",J115,0)</f>
        <v>0</v>
      </c>
      <c r="BH115" s="231">
        <f>IF(N115="sníž. přenesená",J115,0)</f>
        <v>0</v>
      </c>
      <c r="BI115" s="231">
        <f>IF(N115="nulová",J115,0)</f>
        <v>0</v>
      </c>
      <c r="BJ115" s="23" t="s">
        <v>80</v>
      </c>
      <c r="BK115" s="231">
        <f>ROUND(I115*H115,2)</f>
        <v>0</v>
      </c>
      <c r="BL115" s="23" t="s">
        <v>132</v>
      </c>
      <c r="BM115" s="23" t="s">
        <v>181</v>
      </c>
    </row>
    <row r="116" s="1" customFormat="1">
      <c r="B116" s="45"/>
      <c r="C116" s="73"/>
      <c r="D116" s="232" t="s">
        <v>134</v>
      </c>
      <c r="E116" s="73"/>
      <c r="F116" s="233" t="s">
        <v>176</v>
      </c>
      <c r="G116" s="73"/>
      <c r="H116" s="73"/>
      <c r="I116" s="190"/>
      <c r="J116" s="73"/>
      <c r="K116" s="73"/>
      <c r="L116" s="71"/>
      <c r="M116" s="234"/>
      <c r="N116" s="46"/>
      <c r="O116" s="46"/>
      <c r="P116" s="46"/>
      <c r="Q116" s="46"/>
      <c r="R116" s="46"/>
      <c r="S116" s="46"/>
      <c r="T116" s="94"/>
      <c r="AT116" s="23" t="s">
        <v>134</v>
      </c>
      <c r="AU116" s="23" t="s">
        <v>82</v>
      </c>
    </row>
    <row r="117" s="1" customFormat="1">
      <c r="B117" s="45"/>
      <c r="C117" s="73"/>
      <c r="D117" s="232" t="s">
        <v>136</v>
      </c>
      <c r="E117" s="73"/>
      <c r="F117" s="233" t="s">
        <v>182</v>
      </c>
      <c r="G117" s="73"/>
      <c r="H117" s="73"/>
      <c r="I117" s="190"/>
      <c r="J117" s="73"/>
      <c r="K117" s="73"/>
      <c r="L117" s="71"/>
      <c r="M117" s="234"/>
      <c r="N117" s="46"/>
      <c r="O117" s="46"/>
      <c r="P117" s="46"/>
      <c r="Q117" s="46"/>
      <c r="R117" s="46"/>
      <c r="S117" s="46"/>
      <c r="T117" s="94"/>
      <c r="AT117" s="23" t="s">
        <v>136</v>
      </c>
      <c r="AU117" s="23" t="s">
        <v>82</v>
      </c>
    </row>
    <row r="118" s="1" customFormat="1" ht="38.25" customHeight="1">
      <c r="B118" s="45"/>
      <c r="C118" s="220" t="s">
        <v>183</v>
      </c>
      <c r="D118" s="220" t="s">
        <v>127</v>
      </c>
      <c r="E118" s="221" t="s">
        <v>184</v>
      </c>
      <c r="F118" s="222" t="s">
        <v>185</v>
      </c>
      <c r="G118" s="223" t="s">
        <v>145</v>
      </c>
      <c r="H118" s="224">
        <v>9</v>
      </c>
      <c r="I118" s="225"/>
      <c r="J118" s="226">
        <f>ROUND(I118*H118,2)</f>
        <v>0</v>
      </c>
      <c r="K118" s="222" t="s">
        <v>131</v>
      </c>
      <c r="L118" s="71"/>
      <c r="M118" s="227" t="s">
        <v>21</v>
      </c>
      <c r="N118" s="228" t="s">
        <v>43</v>
      </c>
      <c r="O118" s="46"/>
      <c r="P118" s="229">
        <f>O118*H118</f>
        <v>0</v>
      </c>
      <c r="Q118" s="229">
        <v>0</v>
      </c>
      <c r="R118" s="229">
        <f>Q118*H118</f>
        <v>0</v>
      </c>
      <c r="S118" s="229">
        <v>0</v>
      </c>
      <c r="T118" s="230">
        <f>S118*H118</f>
        <v>0</v>
      </c>
      <c r="AR118" s="23" t="s">
        <v>132</v>
      </c>
      <c r="AT118" s="23" t="s">
        <v>127</v>
      </c>
      <c r="AU118" s="23" t="s">
        <v>82</v>
      </c>
      <c r="AY118" s="23" t="s">
        <v>125</v>
      </c>
      <c r="BE118" s="231">
        <f>IF(N118="základní",J118,0)</f>
        <v>0</v>
      </c>
      <c r="BF118" s="231">
        <f>IF(N118="snížená",J118,0)</f>
        <v>0</v>
      </c>
      <c r="BG118" s="231">
        <f>IF(N118="zákl. přenesená",J118,0)</f>
        <v>0</v>
      </c>
      <c r="BH118" s="231">
        <f>IF(N118="sníž. přenesená",J118,0)</f>
        <v>0</v>
      </c>
      <c r="BI118" s="231">
        <f>IF(N118="nulová",J118,0)</f>
        <v>0</v>
      </c>
      <c r="BJ118" s="23" t="s">
        <v>80</v>
      </c>
      <c r="BK118" s="231">
        <f>ROUND(I118*H118,2)</f>
        <v>0</v>
      </c>
      <c r="BL118" s="23" t="s">
        <v>132</v>
      </c>
      <c r="BM118" s="23" t="s">
        <v>186</v>
      </c>
    </row>
    <row r="119" s="1" customFormat="1">
      <c r="B119" s="45"/>
      <c r="C119" s="73"/>
      <c r="D119" s="232" t="s">
        <v>134</v>
      </c>
      <c r="E119" s="73"/>
      <c r="F119" s="233" t="s">
        <v>187</v>
      </c>
      <c r="G119" s="73"/>
      <c r="H119" s="73"/>
      <c r="I119" s="190"/>
      <c r="J119" s="73"/>
      <c r="K119" s="73"/>
      <c r="L119" s="71"/>
      <c r="M119" s="234"/>
      <c r="N119" s="46"/>
      <c r="O119" s="46"/>
      <c r="P119" s="46"/>
      <c r="Q119" s="46"/>
      <c r="R119" s="46"/>
      <c r="S119" s="46"/>
      <c r="T119" s="94"/>
      <c r="AT119" s="23" t="s">
        <v>134</v>
      </c>
      <c r="AU119" s="23" t="s">
        <v>82</v>
      </c>
    </row>
    <row r="120" s="1" customFormat="1">
      <c r="B120" s="45"/>
      <c r="C120" s="73"/>
      <c r="D120" s="232" t="s">
        <v>136</v>
      </c>
      <c r="E120" s="73"/>
      <c r="F120" s="233" t="s">
        <v>188</v>
      </c>
      <c r="G120" s="73"/>
      <c r="H120" s="73"/>
      <c r="I120" s="190"/>
      <c r="J120" s="73"/>
      <c r="K120" s="73"/>
      <c r="L120" s="71"/>
      <c r="M120" s="234"/>
      <c r="N120" s="46"/>
      <c r="O120" s="46"/>
      <c r="P120" s="46"/>
      <c r="Q120" s="46"/>
      <c r="R120" s="46"/>
      <c r="S120" s="46"/>
      <c r="T120" s="94"/>
      <c r="AT120" s="23" t="s">
        <v>136</v>
      </c>
      <c r="AU120" s="23" t="s">
        <v>82</v>
      </c>
    </row>
    <row r="121" s="1" customFormat="1" ht="38.25" customHeight="1">
      <c r="B121" s="45"/>
      <c r="C121" s="220" t="s">
        <v>189</v>
      </c>
      <c r="D121" s="220" t="s">
        <v>127</v>
      </c>
      <c r="E121" s="221" t="s">
        <v>190</v>
      </c>
      <c r="F121" s="222" t="s">
        <v>191</v>
      </c>
      <c r="G121" s="223" t="s">
        <v>145</v>
      </c>
      <c r="H121" s="224">
        <v>3</v>
      </c>
      <c r="I121" s="225"/>
      <c r="J121" s="226">
        <f>ROUND(I121*H121,2)</f>
        <v>0</v>
      </c>
      <c r="K121" s="222" t="s">
        <v>21</v>
      </c>
      <c r="L121" s="71"/>
      <c r="M121" s="227" t="s">
        <v>21</v>
      </c>
      <c r="N121" s="228" t="s">
        <v>43</v>
      </c>
      <c r="O121" s="46"/>
      <c r="P121" s="229">
        <f>O121*H121</f>
        <v>0</v>
      </c>
      <c r="Q121" s="229">
        <v>0</v>
      </c>
      <c r="R121" s="229">
        <f>Q121*H121</f>
        <v>0</v>
      </c>
      <c r="S121" s="229">
        <v>0</v>
      </c>
      <c r="T121" s="230">
        <f>S121*H121</f>
        <v>0</v>
      </c>
      <c r="AR121" s="23" t="s">
        <v>132</v>
      </c>
      <c r="AT121" s="23" t="s">
        <v>127</v>
      </c>
      <c r="AU121" s="23" t="s">
        <v>82</v>
      </c>
      <c r="AY121" s="23" t="s">
        <v>125</v>
      </c>
      <c r="BE121" s="231">
        <f>IF(N121="základní",J121,0)</f>
        <v>0</v>
      </c>
      <c r="BF121" s="231">
        <f>IF(N121="snížená",J121,0)</f>
        <v>0</v>
      </c>
      <c r="BG121" s="231">
        <f>IF(N121="zákl. přenesená",J121,0)</f>
        <v>0</v>
      </c>
      <c r="BH121" s="231">
        <f>IF(N121="sníž. přenesená",J121,0)</f>
        <v>0</v>
      </c>
      <c r="BI121" s="231">
        <f>IF(N121="nulová",J121,0)</f>
        <v>0</v>
      </c>
      <c r="BJ121" s="23" t="s">
        <v>80</v>
      </c>
      <c r="BK121" s="231">
        <f>ROUND(I121*H121,2)</f>
        <v>0</v>
      </c>
      <c r="BL121" s="23" t="s">
        <v>132</v>
      </c>
      <c r="BM121" s="23" t="s">
        <v>192</v>
      </c>
    </row>
    <row r="122" s="1" customFormat="1">
      <c r="B122" s="45"/>
      <c r="C122" s="73"/>
      <c r="D122" s="232" t="s">
        <v>134</v>
      </c>
      <c r="E122" s="73"/>
      <c r="F122" s="233" t="s">
        <v>187</v>
      </c>
      <c r="G122" s="73"/>
      <c r="H122" s="73"/>
      <c r="I122" s="190"/>
      <c r="J122" s="73"/>
      <c r="K122" s="73"/>
      <c r="L122" s="71"/>
      <c r="M122" s="234"/>
      <c r="N122" s="46"/>
      <c r="O122" s="46"/>
      <c r="P122" s="46"/>
      <c r="Q122" s="46"/>
      <c r="R122" s="46"/>
      <c r="S122" s="46"/>
      <c r="T122" s="94"/>
      <c r="AT122" s="23" t="s">
        <v>134</v>
      </c>
      <c r="AU122" s="23" t="s">
        <v>82</v>
      </c>
    </row>
    <row r="123" s="1" customFormat="1">
      <c r="B123" s="45"/>
      <c r="C123" s="73"/>
      <c r="D123" s="232" t="s">
        <v>136</v>
      </c>
      <c r="E123" s="73"/>
      <c r="F123" s="233" t="s">
        <v>188</v>
      </c>
      <c r="G123" s="73"/>
      <c r="H123" s="73"/>
      <c r="I123" s="190"/>
      <c r="J123" s="73"/>
      <c r="K123" s="73"/>
      <c r="L123" s="71"/>
      <c r="M123" s="234"/>
      <c r="N123" s="46"/>
      <c r="O123" s="46"/>
      <c r="P123" s="46"/>
      <c r="Q123" s="46"/>
      <c r="R123" s="46"/>
      <c r="S123" s="46"/>
      <c r="T123" s="94"/>
      <c r="AT123" s="23" t="s">
        <v>136</v>
      </c>
      <c r="AU123" s="23" t="s">
        <v>82</v>
      </c>
    </row>
    <row r="124" s="1" customFormat="1" ht="38.25" customHeight="1">
      <c r="B124" s="45"/>
      <c r="C124" s="220" t="s">
        <v>10</v>
      </c>
      <c r="D124" s="220" t="s">
        <v>127</v>
      </c>
      <c r="E124" s="221" t="s">
        <v>193</v>
      </c>
      <c r="F124" s="222" t="s">
        <v>194</v>
      </c>
      <c r="G124" s="223" t="s">
        <v>195</v>
      </c>
      <c r="H124" s="224">
        <v>25.324999999999999</v>
      </c>
      <c r="I124" s="225"/>
      <c r="J124" s="226">
        <f>ROUND(I124*H124,2)</f>
        <v>0</v>
      </c>
      <c r="K124" s="222" t="s">
        <v>131</v>
      </c>
      <c r="L124" s="71"/>
      <c r="M124" s="227" t="s">
        <v>21</v>
      </c>
      <c r="N124" s="228" t="s">
        <v>43</v>
      </c>
      <c r="O124" s="46"/>
      <c r="P124" s="229">
        <f>O124*H124</f>
        <v>0</v>
      </c>
      <c r="Q124" s="229">
        <v>0</v>
      </c>
      <c r="R124" s="229">
        <f>Q124*H124</f>
        <v>0</v>
      </c>
      <c r="S124" s="229">
        <v>0</v>
      </c>
      <c r="T124" s="230">
        <f>S124*H124</f>
        <v>0</v>
      </c>
      <c r="AR124" s="23" t="s">
        <v>132</v>
      </c>
      <c r="AT124" s="23" t="s">
        <v>127</v>
      </c>
      <c r="AU124" s="23" t="s">
        <v>82</v>
      </c>
      <c r="AY124" s="23" t="s">
        <v>125</v>
      </c>
      <c r="BE124" s="231">
        <f>IF(N124="základní",J124,0)</f>
        <v>0</v>
      </c>
      <c r="BF124" s="231">
        <f>IF(N124="snížená",J124,0)</f>
        <v>0</v>
      </c>
      <c r="BG124" s="231">
        <f>IF(N124="zákl. přenesená",J124,0)</f>
        <v>0</v>
      </c>
      <c r="BH124" s="231">
        <f>IF(N124="sníž. přenesená",J124,0)</f>
        <v>0</v>
      </c>
      <c r="BI124" s="231">
        <f>IF(N124="nulová",J124,0)</f>
        <v>0</v>
      </c>
      <c r="BJ124" s="23" t="s">
        <v>80</v>
      </c>
      <c r="BK124" s="231">
        <f>ROUND(I124*H124,2)</f>
        <v>0</v>
      </c>
      <c r="BL124" s="23" t="s">
        <v>132</v>
      </c>
      <c r="BM124" s="23" t="s">
        <v>196</v>
      </c>
    </row>
    <row r="125" s="1" customFormat="1">
      <c r="B125" s="45"/>
      <c r="C125" s="73"/>
      <c r="D125" s="232" t="s">
        <v>134</v>
      </c>
      <c r="E125" s="73"/>
      <c r="F125" s="233" t="s">
        <v>197</v>
      </c>
      <c r="G125" s="73"/>
      <c r="H125" s="73"/>
      <c r="I125" s="190"/>
      <c r="J125" s="73"/>
      <c r="K125" s="73"/>
      <c r="L125" s="71"/>
      <c r="M125" s="234"/>
      <c r="N125" s="46"/>
      <c r="O125" s="46"/>
      <c r="P125" s="46"/>
      <c r="Q125" s="46"/>
      <c r="R125" s="46"/>
      <c r="S125" s="46"/>
      <c r="T125" s="94"/>
      <c r="AT125" s="23" t="s">
        <v>134</v>
      </c>
      <c r="AU125" s="23" t="s">
        <v>82</v>
      </c>
    </row>
    <row r="126" s="1" customFormat="1">
      <c r="B126" s="45"/>
      <c r="C126" s="73"/>
      <c r="D126" s="232" t="s">
        <v>136</v>
      </c>
      <c r="E126" s="73"/>
      <c r="F126" s="233" t="s">
        <v>198</v>
      </c>
      <c r="G126" s="73"/>
      <c r="H126" s="73"/>
      <c r="I126" s="190"/>
      <c r="J126" s="73"/>
      <c r="K126" s="73"/>
      <c r="L126" s="71"/>
      <c r="M126" s="234"/>
      <c r="N126" s="46"/>
      <c r="O126" s="46"/>
      <c r="P126" s="46"/>
      <c r="Q126" s="46"/>
      <c r="R126" s="46"/>
      <c r="S126" s="46"/>
      <c r="T126" s="94"/>
      <c r="AT126" s="23" t="s">
        <v>136</v>
      </c>
      <c r="AU126" s="23" t="s">
        <v>82</v>
      </c>
    </row>
    <row r="127" s="11" customFormat="1">
      <c r="B127" s="235"/>
      <c r="C127" s="236"/>
      <c r="D127" s="232" t="s">
        <v>199</v>
      </c>
      <c r="E127" s="237" t="s">
        <v>21</v>
      </c>
      <c r="F127" s="238" t="s">
        <v>200</v>
      </c>
      <c r="G127" s="236"/>
      <c r="H127" s="237" t="s">
        <v>21</v>
      </c>
      <c r="I127" s="239"/>
      <c r="J127" s="236"/>
      <c r="K127" s="236"/>
      <c r="L127" s="240"/>
      <c r="M127" s="241"/>
      <c r="N127" s="242"/>
      <c r="O127" s="242"/>
      <c r="P127" s="242"/>
      <c r="Q127" s="242"/>
      <c r="R127" s="242"/>
      <c r="S127" s="242"/>
      <c r="T127" s="243"/>
      <c r="AT127" s="244" t="s">
        <v>199</v>
      </c>
      <c r="AU127" s="244" t="s">
        <v>82</v>
      </c>
      <c r="AV127" s="11" t="s">
        <v>80</v>
      </c>
      <c r="AW127" s="11" t="s">
        <v>35</v>
      </c>
      <c r="AX127" s="11" t="s">
        <v>72</v>
      </c>
      <c r="AY127" s="244" t="s">
        <v>125</v>
      </c>
    </row>
    <row r="128" s="12" customFormat="1">
      <c r="B128" s="245"/>
      <c r="C128" s="246"/>
      <c r="D128" s="232" t="s">
        <v>199</v>
      </c>
      <c r="E128" s="247" t="s">
        <v>21</v>
      </c>
      <c r="F128" s="248" t="s">
        <v>201</v>
      </c>
      <c r="G128" s="246"/>
      <c r="H128" s="249">
        <v>2.9249999999999998</v>
      </c>
      <c r="I128" s="250"/>
      <c r="J128" s="246"/>
      <c r="K128" s="246"/>
      <c r="L128" s="251"/>
      <c r="M128" s="252"/>
      <c r="N128" s="253"/>
      <c r="O128" s="253"/>
      <c r="P128" s="253"/>
      <c r="Q128" s="253"/>
      <c r="R128" s="253"/>
      <c r="S128" s="253"/>
      <c r="T128" s="254"/>
      <c r="AT128" s="255" t="s">
        <v>199</v>
      </c>
      <c r="AU128" s="255" t="s">
        <v>82</v>
      </c>
      <c r="AV128" s="12" t="s">
        <v>82</v>
      </c>
      <c r="AW128" s="12" t="s">
        <v>35</v>
      </c>
      <c r="AX128" s="12" t="s">
        <v>72</v>
      </c>
      <c r="AY128" s="255" t="s">
        <v>125</v>
      </c>
    </row>
    <row r="129" s="11" customFormat="1">
      <c r="B129" s="235"/>
      <c r="C129" s="236"/>
      <c r="D129" s="232" t="s">
        <v>199</v>
      </c>
      <c r="E129" s="237" t="s">
        <v>21</v>
      </c>
      <c r="F129" s="238" t="s">
        <v>202</v>
      </c>
      <c r="G129" s="236"/>
      <c r="H129" s="237" t="s">
        <v>21</v>
      </c>
      <c r="I129" s="239"/>
      <c r="J129" s="236"/>
      <c r="K129" s="236"/>
      <c r="L129" s="240"/>
      <c r="M129" s="241"/>
      <c r="N129" s="242"/>
      <c r="O129" s="242"/>
      <c r="P129" s="242"/>
      <c r="Q129" s="242"/>
      <c r="R129" s="242"/>
      <c r="S129" s="242"/>
      <c r="T129" s="243"/>
      <c r="AT129" s="244" t="s">
        <v>199</v>
      </c>
      <c r="AU129" s="244" t="s">
        <v>82</v>
      </c>
      <c r="AV129" s="11" t="s">
        <v>80</v>
      </c>
      <c r="AW129" s="11" t="s">
        <v>35</v>
      </c>
      <c r="AX129" s="11" t="s">
        <v>72</v>
      </c>
      <c r="AY129" s="244" t="s">
        <v>125</v>
      </c>
    </row>
    <row r="130" s="12" customFormat="1">
      <c r="B130" s="245"/>
      <c r="C130" s="246"/>
      <c r="D130" s="232" t="s">
        <v>199</v>
      </c>
      <c r="E130" s="247" t="s">
        <v>21</v>
      </c>
      <c r="F130" s="248" t="s">
        <v>203</v>
      </c>
      <c r="G130" s="246"/>
      <c r="H130" s="249">
        <v>22.25</v>
      </c>
      <c r="I130" s="250"/>
      <c r="J130" s="246"/>
      <c r="K130" s="246"/>
      <c r="L130" s="251"/>
      <c r="M130" s="252"/>
      <c r="N130" s="253"/>
      <c r="O130" s="253"/>
      <c r="P130" s="253"/>
      <c r="Q130" s="253"/>
      <c r="R130" s="253"/>
      <c r="S130" s="253"/>
      <c r="T130" s="254"/>
      <c r="AT130" s="255" t="s">
        <v>199</v>
      </c>
      <c r="AU130" s="255" t="s">
        <v>82</v>
      </c>
      <c r="AV130" s="12" t="s">
        <v>82</v>
      </c>
      <c r="AW130" s="12" t="s">
        <v>35</v>
      </c>
      <c r="AX130" s="12" t="s">
        <v>72</v>
      </c>
      <c r="AY130" s="255" t="s">
        <v>125</v>
      </c>
    </row>
    <row r="131" s="12" customFormat="1">
      <c r="B131" s="245"/>
      <c r="C131" s="246"/>
      <c r="D131" s="232" t="s">
        <v>199</v>
      </c>
      <c r="E131" s="247" t="s">
        <v>21</v>
      </c>
      <c r="F131" s="248" t="s">
        <v>204</v>
      </c>
      <c r="G131" s="246"/>
      <c r="H131" s="249">
        <v>0.14999999999999999</v>
      </c>
      <c r="I131" s="250"/>
      <c r="J131" s="246"/>
      <c r="K131" s="246"/>
      <c r="L131" s="251"/>
      <c r="M131" s="252"/>
      <c r="N131" s="253"/>
      <c r="O131" s="253"/>
      <c r="P131" s="253"/>
      <c r="Q131" s="253"/>
      <c r="R131" s="253"/>
      <c r="S131" s="253"/>
      <c r="T131" s="254"/>
      <c r="AT131" s="255" t="s">
        <v>199</v>
      </c>
      <c r="AU131" s="255" t="s">
        <v>82</v>
      </c>
      <c r="AV131" s="12" t="s">
        <v>82</v>
      </c>
      <c r="AW131" s="12" t="s">
        <v>35</v>
      </c>
      <c r="AX131" s="12" t="s">
        <v>72</v>
      </c>
      <c r="AY131" s="255" t="s">
        <v>125</v>
      </c>
    </row>
    <row r="132" s="13" customFormat="1">
      <c r="B132" s="256"/>
      <c r="C132" s="257"/>
      <c r="D132" s="232" t="s">
        <v>199</v>
      </c>
      <c r="E132" s="258" t="s">
        <v>21</v>
      </c>
      <c r="F132" s="259" t="s">
        <v>205</v>
      </c>
      <c r="G132" s="257"/>
      <c r="H132" s="260">
        <v>25.324999999999999</v>
      </c>
      <c r="I132" s="261"/>
      <c r="J132" s="257"/>
      <c r="K132" s="257"/>
      <c r="L132" s="262"/>
      <c r="M132" s="263"/>
      <c r="N132" s="264"/>
      <c r="O132" s="264"/>
      <c r="P132" s="264"/>
      <c r="Q132" s="264"/>
      <c r="R132" s="264"/>
      <c r="S132" s="264"/>
      <c r="T132" s="265"/>
      <c r="AT132" s="266" t="s">
        <v>199</v>
      </c>
      <c r="AU132" s="266" t="s">
        <v>82</v>
      </c>
      <c r="AV132" s="13" t="s">
        <v>132</v>
      </c>
      <c r="AW132" s="13" t="s">
        <v>35</v>
      </c>
      <c r="AX132" s="13" t="s">
        <v>80</v>
      </c>
      <c r="AY132" s="266" t="s">
        <v>125</v>
      </c>
    </row>
    <row r="133" s="1" customFormat="1" ht="25.5" customHeight="1">
      <c r="B133" s="45"/>
      <c r="C133" s="220" t="s">
        <v>206</v>
      </c>
      <c r="D133" s="220" t="s">
        <v>127</v>
      </c>
      <c r="E133" s="221" t="s">
        <v>207</v>
      </c>
      <c r="F133" s="222" t="s">
        <v>208</v>
      </c>
      <c r="G133" s="223" t="s">
        <v>195</v>
      </c>
      <c r="H133" s="224">
        <v>283.26799999999997</v>
      </c>
      <c r="I133" s="225"/>
      <c r="J133" s="226">
        <f>ROUND(I133*H133,2)</f>
        <v>0</v>
      </c>
      <c r="K133" s="222" t="s">
        <v>131</v>
      </c>
      <c r="L133" s="71"/>
      <c r="M133" s="227" t="s">
        <v>21</v>
      </c>
      <c r="N133" s="228" t="s">
        <v>43</v>
      </c>
      <c r="O133" s="46"/>
      <c r="P133" s="229">
        <f>O133*H133</f>
        <v>0</v>
      </c>
      <c r="Q133" s="229">
        <v>0</v>
      </c>
      <c r="R133" s="229">
        <f>Q133*H133</f>
        <v>0</v>
      </c>
      <c r="S133" s="229">
        <v>0</v>
      </c>
      <c r="T133" s="230">
        <f>S133*H133</f>
        <v>0</v>
      </c>
      <c r="AR133" s="23" t="s">
        <v>132</v>
      </c>
      <c r="AT133" s="23" t="s">
        <v>127</v>
      </c>
      <c r="AU133" s="23" t="s">
        <v>82</v>
      </c>
      <c r="AY133" s="23" t="s">
        <v>125</v>
      </c>
      <c r="BE133" s="231">
        <f>IF(N133="základní",J133,0)</f>
        <v>0</v>
      </c>
      <c r="BF133" s="231">
        <f>IF(N133="snížená",J133,0)</f>
        <v>0</v>
      </c>
      <c r="BG133" s="231">
        <f>IF(N133="zákl. přenesená",J133,0)</f>
        <v>0</v>
      </c>
      <c r="BH133" s="231">
        <f>IF(N133="sníž. přenesená",J133,0)</f>
        <v>0</v>
      </c>
      <c r="BI133" s="231">
        <f>IF(N133="nulová",J133,0)</f>
        <v>0</v>
      </c>
      <c r="BJ133" s="23" t="s">
        <v>80</v>
      </c>
      <c r="BK133" s="231">
        <f>ROUND(I133*H133,2)</f>
        <v>0</v>
      </c>
      <c r="BL133" s="23" t="s">
        <v>132</v>
      </c>
      <c r="BM133" s="23" t="s">
        <v>209</v>
      </c>
    </row>
    <row r="134" s="1" customFormat="1">
      <c r="B134" s="45"/>
      <c r="C134" s="73"/>
      <c r="D134" s="232" t="s">
        <v>134</v>
      </c>
      <c r="E134" s="73"/>
      <c r="F134" s="233" t="s">
        <v>197</v>
      </c>
      <c r="G134" s="73"/>
      <c r="H134" s="73"/>
      <c r="I134" s="190"/>
      <c r="J134" s="73"/>
      <c r="K134" s="73"/>
      <c r="L134" s="71"/>
      <c r="M134" s="234"/>
      <c r="N134" s="46"/>
      <c r="O134" s="46"/>
      <c r="P134" s="46"/>
      <c r="Q134" s="46"/>
      <c r="R134" s="46"/>
      <c r="S134" s="46"/>
      <c r="T134" s="94"/>
      <c r="AT134" s="23" t="s">
        <v>134</v>
      </c>
      <c r="AU134" s="23" t="s">
        <v>82</v>
      </c>
    </row>
    <row r="135" s="1" customFormat="1">
      <c r="B135" s="45"/>
      <c r="C135" s="73"/>
      <c r="D135" s="232" t="s">
        <v>136</v>
      </c>
      <c r="E135" s="73"/>
      <c r="F135" s="233" t="s">
        <v>198</v>
      </c>
      <c r="G135" s="73"/>
      <c r="H135" s="73"/>
      <c r="I135" s="190"/>
      <c r="J135" s="73"/>
      <c r="K135" s="73"/>
      <c r="L135" s="71"/>
      <c r="M135" s="234"/>
      <c r="N135" s="46"/>
      <c r="O135" s="46"/>
      <c r="P135" s="46"/>
      <c r="Q135" s="46"/>
      <c r="R135" s="46"/>
      <c r="S135" s="46"/>
      <c r="T135" s="94"/>
      <c r="AT135" s="23" t="s">
        <v>136</v>
      </c>
      <c r="AU135" s="23" t="s">
        <v>82</v>
      </c>
    </row>
    <row r="136" s="11" customFormat="1">
      <c r="B136" s="235"/>
      <c r="C136" s="236"/>
      <c r="D136" s="232" t="s">
        <v>199</v>
      </c>
      <c r="E136" s="237" t="s">
        <v>21</v>
      </c>
      <c r="F136" s="238" t="s">
        <v>210</v>
      </c>
      <c r="G136" s="236"/>
      <c r="H136" s="237" t="s">
        <v>21</v>
      </c>
      <c r="I136" s="239"/>
      <c r="J136" s="236"/>
      <c r="K136" s="236"/>
      <c r="L136" s="240"/>
      <c r="M136" s="241"/>
      <c r="N136" s="242"/>
      <c r="O136" s="242"/>
      <c r="P136" s="242"/>
      <c r="Q136" s="242"/>
      <c r="R136" s="242"/>
      <c r="S136" s="242"/>
      <c r="T136" s="243"/>
      <c r="AT136" s="244" t="s">
        <v>199</v>
      </c>
      <c r="AU136" s="244" t="s">
        <v>82</v>
      </c>
      <c r="AV136" s="11" t="s">
        <v>80</v>
      </c>
      <c r="AW136" s="11" t="s">
        <v>35</v>
      </c>
      <c r="AX136" s="11" t="s">
        <v>72</v>
      </c>
      <c r="AY136" s="244" t="s">
        <v>125</v>
      </c>
    </row>
    <row r="137" s="12" customFormat="1">
      <c r="B137" s="245"/>
      <c r="C137" s="246"/>
      <c r="D137" s="232" t="s">
        <v>199</v>
      </c>
      <c r="E137" s="247" t="s">
        <v>21</v>
      </c>
      <c r="F137" s="248" t="s">
        <v>211</v>
      </c>
      <c r="G137" s="246"/>
      <c r="H137" s="249">
        <v>107.18000000000001</v>
      </c>
      <c r="I137" s="250"/>
      <c r="J137" s="246"/>
      <c r="K137" s="246"/>
      <c r="L137" s="251"/>
      <c r="M137" s="252"/>
      <c r="N137" s="253"/>
      <c r="O137" s="253"/>
      <c r="P137" s="253"/>
      <c r="Q137" s="253"/>
      <c r="R137" s="253"/>
      <c r="S137" s="253"/>
      <c r="T137" s="254"/>
      <c r="AT137" s="255" t="s">
        <v>199</v>
      </c>
      <c r="AU137" s="255" t="s">
        <v>82</v>
      </c>
      <c r="AV137" s="12" t="s">
        <v>82</v>
      </c>
      <c r="AW137" s="12" t="s">
        <v>35</v>
      </c>
      <c r="AX137" s="12" t="s">
        <v>72</v>
      </c>
      <c r="AY137" s="255" t="s">
        <v>125</v>
      </c>
    </row>
    <row r="138" s="11" customFormat="1">
      <c r="B138" s="235"/>
      <c r="C138" s="236"/>
      <c r="D138" s="232" t="s">
        <v>199</v>
      </c>
      <c r="E138" s="237" t="s">
        <v>21</v>
      </c>
      <c r="F138" s="238" t="s">
        <v>212</v>
      </c>
      <c r="G138" s="236"/>
      <c r="H138" s="237" t="s">
        <v>21</v>
      </c>
      <c r="I138" s="239"/>
      <c r="J138" s="236"/>
      <c r="K138" s="236"/>
      <c r="L138" s="240"/>
      <c r="M138" s="241"/>
      <c r="N138" s="242"/>
      <c r="O138" s="242"/>
      <c r="P138" s="242"/>
      <c r="Q138" s="242"/>
      <c r="R138" s="242"/>
      <c r="S138" s="242"/>
      <c r="T138" s="243"/>
      <c r="AT138" s="244" t="s">
        <v>199</v>
      </c>
      <c r="AU138" s="244" t="s">
        <v>82</v>
      </c>
      <c r="AV138" s="11" t="s">
        <v>80</v>
      </c>
      <c r="AW138" s="11" t="s">
        <v>35</v>
      </c>
      <c r="AX138" s="11" t="s">
        <v>72</v>
      </c>
      <c r="AY138" s="244" t="s">
        <v>125</v>
      </c>
    </row>
    <row r="139" s="12" customFormat="1">
      <c r="B139" s="245"/>
      <c r="C139" s="246"/>
      <c r="D139" s="232" t="s">
        <v>199</v>
      </c>
      <c r="E139" s="247" t="s">
        <v>21</v>
      </c>
      <c r="F139" s="248" t="s">
        <v>213</v>
      </c>
      <c r="G139" s="246"/>
      <c r="H139" s="249">
        <v>21.527999999999999</v>
      </c>
      <c r="I139" s="250"/>
      <c r="J139" s="246"/>
      <c r="K139" s="246"/>
      <c r="L139" s="251"/>
      <c r="M139" s="252"/>
      <c r="N139" s="253"/>
      <c r="O139" s="253"/>
      <c r="P139" s="253"/>
      <c r="Q139" s="253"/>
      <c r="R139" s="253"/>
      <c r="S139" s="253"/>
      <c r="T139" s="254"/>
      <c r="AT139" s="255" t="s">
        <v>199</v>
      </c>
      <c r="AU139" s="255" t="s">
        <v>82</v>
      </c>
      <c r="AV139" s="12" t="s">
        <v>82</v>
      </c>
      <c r="AW139" s="12" t="s">
        <v>35</v>
      </c>
      <c r="AX139" s="12" t="s">
        <v>72</v>
      </c>
      <c r="AY139" s="255" t="s">
        <v>125</v>
      </c>
    </row>
    <row r="140" s="11" customFormat="1">
      <c r="B140" s="235"/>
      <c r="C140" s="236"/>
      <c r="D140" s="232" t="s">
        <v>199</v>
      </c>
      <c r="E140" s="237" t="s">
        <v>21</v>
      </c>
      <c r="F140" s="238" t="s">
        <v>214</v>
      </c>
      <c r="G140" s="236"/>
      <c r="H140" s="237" t="s">
        <v>21</v>
      </c>
      <c r="I140" s="239"/>
      <c r="J140" s="236"/>
      <c r="K140" s="236"/>
      <c r="L140" s="240"/>
      <c r="M140" s="241"/>
      <c r="N140" s="242"/>
      <c r="O140" s="242"/>
      <c r="P140" s="242"/>
      <c r="Q140" s="242"/>
      <c r="R140" s="242"/>
      <c r="S140" s="242"/>
      <c r="T140" s="243"/>
      <c r="AT140" s="244" t="s">
        <v>199</v>
      </c>
      <c r="AU140" s="244" t="s">
        <v>82</v>
      </c>
      <c r="AV140" s="11" t="s">
        <v>80</v>
      </c>
      <c r="AW140" s="11" t="s">
        <v>35</v>
      </c>
      <c r="AX140" s="11" t="s">
        <v>72</v>
      </c>
      <c r="AY140" s="244" t="s">
        <v>125</v>
      </c>
    </row>
    <row r="141" s="12" customFormat="1">
      <c r="B141" s="245"/>
      <c r="C141" s="246"/>
      <c r="D141" s="232" t="s">
        <v>199</v>
      </c>
      <c r="E141" s="247" t="s">
        <v>21</v>
      </c>
      <c r="F141" s="248" t="s">
        <v>215</v>
      </c>
      <c r="G141" s="246"/>
      <c r="H141" s="249">
        <v>43.240000000000002</v>
      </c>
      <c r="I141" s="250"/>
      <c r="J141" s="246"/>
      <c r="K141" s="246"/>
      <c r="L141" s="251"/>
      <c r="M141" s="252"/>
      <c r="N141" s="253"/>
      <c r="O141" s="253"/>
      <c r="P141" s="253"/>
      <c r="Q141" s="253"/>
      <c r="R141" s="253"/>
      <c r="S141" s="253"/>
      <c r="T141" s="254"/>
      <c r="AT141" s="255" t="s">
        <v>199</v>
      </c>
      <c r="AU141" s="255" t="s">
        <v>82</v>
      </c>
      <c r="AV141" s="12" t="s">
        <v>82</v>
      </c>
      <c r="AW141" s="12" t="s">
        <v>35</v>
      </c>
      <c r="AX141" s="12" t="s">
        <v>72</v>
      </c>
      <c r="AY141" s="255" t="s">
        <v>125</v>
      </c>
    </row>
    <row r="142" s="11" customFormat="1">
      <c r="B142" s="235"/>
      <c r="C142" s="236"/>
      <c r="D142" s="232" t="s">
        <v>199</v>
      </c>
      <c r="E142" s="237" t="s">
        <v>21</v>
      </c>
      <c r="F142" s="238" t="s">
        <v>216</v>
      </c>
      <c r="G142" s="236"/>
      <c r="H142" s="237" t="s">
        <v>21</v>
      </c>
      <c r="I142" s="239"/>
      <c r="J142" s="236"/>
      <c r="K142" s="236"/>
      <c r="L142" s="240"/>
      <c r="M142" s="241"/>
      <c r="N142" s="242"/>
      <c r="O142" s="242"/>
      <c r="P142" s="242"/>
      <c r="Q142" s="242"/>
      <c r="R142" s="242"/>
      <c r="S142" s="242"/>
      <c r="T142" s="243"/>
      <c r="AT142" s="244" t="s">
        <v>199</v>
      </c>
      <c r="AU142" s="244" t="s">
        <v>82</v>
      </c>
      <c r="AV142" s="11" t="s">
        <v>80</v>
      </c>
      <c r="AW142" s="11" t="s">
        <v>35</v>
      </c>
      <c r="AX142" s="11" t="s">
        <v>72</v>
      </c>
      <c r="AY142" s="244" t="s">
        <v>125</v>
      </c>
    </row>
    <row r="143" s="12" customFormat="1">
      <c r="B143" s="245"/>
      <c r="C143" s="246"/>
      <c r="D143" s="232" t="s">
        <v>199</v>
      </c>
      <c r="E143" s="247" t="s">
        <v>21</v>
      </c>
      <c r="F143" s="248" t="s">
        <v>217</v>
      </c>
      <c r="G143" s="246"/>
      <c r="H143" s="249">
        <v>36.799999999999997</v>
      </c>
      <c r="I143" s="250"/>
      <c r="J143" s="246"/>
      <c r="K143" s="246"/>
      <c r="L143" s="251"/>
      <c r="M143" s="252"/>
      <c r="N143" s="253"/>
      <c r="O143" s="253"/>
      <c r="P143" s="253"/>
      <c r="Q143" s="253"/>
      <c r="R143" s="253"/>
      <c r="S143" s="253"/>
      <c r="T143" s="254"/>
      <c r="AT143" s="255" t="s">
        <v>199</v>
      </c>
      <c r="AU143" s="255" t="s">
        <v>82</v>
      </c>
      <c r="AV143" s="12" t="s">
        <v>82</v>
      </c>
      <c r="AW143" s="12" t="s">
        <v>35</v>
      </c>
      <c r="AX143" s="12" t="s">
        <v>72</v>
      </c>
      <c r="AY143" s="255" t="s">
        <v>125</v>
      </c>
    </row>
    <row r="144" s="11" customFormat="1">
      <c r="B144" s="235"/>
      <c r="C144" s="236"/>
      <c r="D144" s="232" t="s">
        <v>199</v>
      </c>
      <c r="E144" s="237" t="s">
        <v>21</v>
      </c>
      <c r="F144" s="238" t="s">
        <v>218</v>
      </c>
      <c r="G144" s="236"/>
      <c r="H144" s="237" t="s">
        <v>21</v>
      </c>
      <c r="I144" s="239"/>
      <c r="J144" s="236"/>
      <c r="K144" s="236"/>
      <c r="L144" s="240"/>
      <c r="M144" s="241"/>
      <c r="N144" s="242"/>
      <c r="O144" s="242"/>
      <c r="P144" s="242"/>
      <c r="Q144" s="242"/>
      <c r="R144" s="242"/>
      <c r="S144" s="242"/>
      <c r="T144" s="243"/>
      <c r="AT144" s="244" t="s">
        <v>199</v>
      </c>
      <c r="AU144" s="244" t="s">
        <v>82</v>
      </c>
      <c r="AV144" s="11" t="s">
        <v>80</v>
      </c>
      <c r="AW144" s="11" t="s">
        <v>35</v>
      </c>
      <c r="AX144" s="11" t="s">
        <v>72</v>
      </c>
      <c r="AY144" s="244" t="s">
        <v>125</v>
      </c>
    </row>
    <row r="145" s="12" customFormat="1">
      <c r="B145" s="245"/>
      <c r="C145" s="246"/>
      <c r="D145" s="232" t="s">
        <v>199</v>
      </c>
      <c r="E145" s="247" t="s">
        <v>21</v>
      </c>
      <c r="F145" s="248" t="s">
        <v>219</v>
      </c>
      <c r="G145" s="246"/>
      <c r="H145" s="249">
        <v>74.519999999999996</v>
      </c>
      <c r="I145" s="250"/>
      <c r="J145" s="246"/>
      <c r="K145" s="246"/>
      <c r="L145" s="251"/>
      <c r="M145" s="252"/>
      <c r="N145" s="253"/>
      <c r="O145" s="253"/>
      <c r="P145" s="253"/>
      <c r="Q145" s="253"/>
      <c r="R145" s="253"/>
      <c r="S145" s="253"/>
      <c r="T145" s="254"/>
      <c r="AT145" s="255" t="s">
        <v>199</v>
      </c>
      <c r="AU145" s="255" t="s">
        <v>82</v>
      </c>
      <c r="AV145" s="12" t="s">
        <v>82</v>
      </c>
      <c r="AW145" s="12" t="s">
        <v>35</v>
      </c>
      <c r="AX145" s="12" t="s">
        <v>72</v>
      </c>
      <c r="AY145" s="255" t="s">
        <v>125</v>
      </c>
    </row>
    <row r="146" s="13" customFormat="1">
      <c r="B146" s="256"/>
      <c r="C146" s="257"/>
      <c r="D146" s="232" t="s">
        <v>199</v>
      </c>
      <c r="E146" s="258" t="s">
        <v>21</v>
      </c>
      <c r="F146" s="259" t="s">
        <v>205</v>
      </c>
      <c r="G146" s="257"/>
      <c r="H146" s="260">
        <v>283.26799999999997</v>
      </c>
      <c r="I146" s="261"/>
      <c r="J146" s="257"/>
      <c r="K146" s="257"/>
      <c r="L146" s="262"/>
      <c r="M146" s="263"/>
      <c r="N146" s="264"/>
      <c r="O146" s="264"/>
      <c r="P146" s="264"/>
      <c r="Q146" s="264"/>
      <c r="R146" s="264"/>
      <c r="S146" s="264"/>
      <c r="T146" s="265"/>
      <c r="AT146" s="266" t="s">
        <v>199</v>
      </c>
      <c r="AU146" s="266" t="s">
        <v>82</v>
      </c>
      <c r="AV146" s="13" t="s">
        <v>132</v>
      </c>
      <c r="AW146" s="13" t="s">
        <v>35</v>
      </c>
      <c r="AX146" s="13" t="s">
        <v>80</v>
      </c>
      <c r="AY146" s="266" t="s">
        <v>125</v>
      </c>
    </row>
    <row r="147" s="1" customFormat="1" ht="25.5" customHeight="1">
      <c r="B147" s="45"/>
      <c r="C147" s="220" t="s">
        <v>220</v>
      </c>
      <c r="D147" s="220" t="s">
        <v>127</v>
      </c>
      <c r="E147" s="221" t="s">
        <v>221</v>
      </c>
      <c r="F147" s="222" t="s">
        <v>222</v>
      </c>
      <c r="G147" s="223" t="s">
        <v>195</v>
      </c>
      <c r="H147" s="224">
        <v>308.52300000000002</v>
      </c>
      <c r="I147" s="225"/>
      <c r="J147" s="226">
        <f>ROUND(I147*H147,2)</f>
        <v>0</v>
      </c>
      <c r="K147" s="222" t="s">
        <v>131</v>
      </c>
      <c r="L147" s="71"/>
      <c r="M147" s="227" t="s">
        <v>21</v>
      </c>
      <c r="N147" s="228" t="s">
        <v>43</v>
      </c>
      <c r="O147" s="46"/>
      <c r="P147" s="229">
        <f>O147*H147</f>
        <v>0</v>
      </c>
      <c r="Q147" s="229">
        <v>0.40000000000000002</v>
      </c>
      <c r="R147" s="229">
        <f>Q147*H147</f>
        <v>123.40920000000001</v>
      </c>
      <c r="S147" s="229">
        <v>0</v>
      </c>
      <c r="T147" s="230">
        <f>S147*H147</f>
        <v>0</v>
      </c>
      <c r="AR147" s="23" t="s">
        <v>132</v>
      </c>
      <c r="AT147" s="23" t="s">
        <v>127</v>
      </c>
      <c r="AU147" s="23" t="s">
        <v>82</v>
      </c>
      <c r="AY147" s="23" t="s">
        <v>125</v>
      </c>
      <c r="BE147" s="231">
        <f>IF(N147="základní",J147,0)</f>
        <v>0</v>
      </c>
      <c r="BF147" s="231">
        <f>IF(N147="snížená",J147,0)</f>
        <v>0</v>
      </c>
      <c r="BG147" s="231">
        <f>IF(N147="zákl. přenesená",J147,0)</f>
        <v>0</v>
      </c>
      <c r="BH147" s="231">
        <f>IF(N147="sníž. přenesená",J147,0)</f>
        <v>0</v>
      </c>
      <c r="BI147" s="231">
        <f>IF(N147="nulová",J147,0)</f>
        <v>0</v>
      </c>
      <c r="BJ147" s="23" t="s">
        <v>80</v>
      </c>
      <c r="BK147" s="231">
        <f>ROUND(I147*H147,2)</f>
        <v>0</v>
      </c>
      <c r="BL147" s="23" t="s">
        <v>132</v>
      </c>
      <c r="BM147" s="23" t="s">
        <v>223</v>
      </c>
    </row>
    <row r="148" s="1" customFormat="1">
      <c r="B148" s="45"/>
      <c r="C148" s="73"/>
      <c r="D148" s="232" t="s">
        <v>134</v>
      </c>
      <c r="E148" s="73"/>
      <c r="F148" s="233" t="s">
        <v>224</v>
      </c>
      <c r="G148" s="73"/>
      <c r="H148" s="73"/>
      <c r="I148" s="190"/>
      <c r="J148" s="73"/>
      <c r="K148" s="73"/>
      <c r="L148" s="71"/>
      <c r="M148" s="234"/>
      <c r="N148" s="46"/>
      <c r="O148" s="46"/>
      <c r="P148" s="46"/>
      <c r="Q148" s="46"/>
      <c r="R148" s="46"/>
      <c r="S148" s="46"/>
      <c r="T148" s="94"/>
      <c r="AT148" s="23" t="s">
        <v>134</v>
      </c>
      <c r="AU148" s="23" t="s">
        <v>82</v>
      </c>
    </row>
    <row r="149" s="12" customFormat="1">
      <c r="B149" s="245"/>
      <c r="C149" s="246"/>
      <c r="D149" s="232" t="s">
        <v>199</v>
      </c>
      <c r="E149" s="247" t="s">
        <v>21</v>
      </c>
      <c r="F149" s="248" t="s">
        <v>225</v>
      </c>
      <c r="G149" s="246"/>
      <c r="H149" s="249">
        <v>308.52300000000002</v>
      </c>
      <c r="I149" s="250"/>
      <c r="J149" s="246"/>
      <c r="K149" s="246"/>
      <c r="L149" s="251"/>
      <c r="M149" s="252"/>
      <c r="N149" s="253"/>
      <c r="O149" s="253"/>
      <c r="P149" s="253"/>
      <c r="Q149" s="253"/>
      <c r="R149" s="253"/>
      <c r="S149" s="253"/>
      <c r="T149" s="254"/>
      <c r="AT149" s="255" t="s">
        <v>199</v>
      </c>
      <c r="AU149" s="255" t="s">
        <v>82</v>
      </c>
      <c r="AV149" s="12" t="s">
        <v>82</v>
      </c>
      <c r="AW149" s="12" t="s">
        <v>35</v>
      </c>
      <c r="AX149" s="12" t="s">
        <v>80</v>
      </c>
      <c r="AY149" s="255" t="s">
        <v>125</v>
      </c>
    </row>
    <row r="150" s="1" customFormat="1" ht="38.25" customHeight="1">
      <c r="B150" s="45"/>
      <c r="C150" s="220" t="s">
        <v>226</v>
      </c>
      <c r="D150" s="220" t="s">
        <v>127</v>
      </c>
      <c r="E150" s="221" t="s">
        <v>227</v>
      </c>
      <c r="F150" s="222" t="s">
        <v>228</v>
      </c>
      <c r="G150" s="223" t="s">
        <v>195</v>
      </c>
      <c r="H150" s="224">
        <v>283.26799999999997</v>
      </c>
      <c r="I150" s="225"/>
      <c r="J150" s="226">
        <f>ROUND(I150*H150,2)</f>
        <v>0</v>
      </c>
      <c r="K150" s="222" t="s">
        <v>131</v>
      </c>
      <c r="L150" s="71"/>
      <c r="M150" s="227" t="s">
        <v>21</v>
      </c>
      <c r="N150" s="228" t="s">
        <v>43</v>
      </c>
      <c r="O150" s="46"/>
      <c r="P150" s="229">
        <f>O150*H150</f>
        <v>0</v>
      </c>
      <c r="Q150" s="229">
        <v>0</v>
      </c>
      <c r="R150" s="229">
        <f>Q150*H150</f>
        <v>0</v>
      </c>
      <c r="S150" s="229">
        <v>0</v>
      </c>
      <c r="T150" s="230">
        <f>S150*H150</f>
        <v>0</v>
      </c>
      <c r="AR150" s="23" t="s">
        <v>132</v>
      </c>
      <c r="AT150" s="23" t="s">
        <v>127</v>
      </c>
      <c r="AU150" s="23" t="s">
        <v>82</v>
      </c>
      <c r="AY150" s="23" t="s">
        <v>125</v>
      </c>
      <c r="BE150" s="231">
        <f>IF(N150="základní",J150,0)</f>
        <v>0</v>
      </c>
      <c r="BF150" s="231">
        <f>IF(N150="snížená",J150,0)</f>
        <v>0</v>
      </c>
      <c r="BG150" s="231">
        <f>IF(N150="zákl. přenesená",J150,0)</f>
        <v>0</v>
      </c>
      <c r="BH150" s="231">
        <f>IF(N150="sníž. přenesená",J150,0)</f>
        <v>0</v>
      </c>
      <c r="BI150" s="231">
        <f>IF(N150="nulová",J150,0)</f>
        <v>0</v>
      </c>
      <c r="BJ150" s="23" t="s">
        <v>80</v>
      </c>
      <c r="BK150" s="231">
        <f>ROUND(I150*H150,2)</f>
        <v>0</v>
      </c>
      <c r="BL150" s="23" t="s">
        <v>132</v>
      </c>
      <c r="BM150" s="23" t="s">
        <v>229</v>
      </c>
    </row>
    <row r="151" s="1" customFormat="1">
      <c r="B151" s="45"/>
      <c r="C151" s="73"/>
      <c r="D151" s="232" t="s">
        <v>134</v>
      </c>
      <c r="E151" s="73"/>
      <c r="F151" s="233" t="s">
        <v>230</v>
      </c>
      <c r="G151" s="73"/>
      <c r="H151" s="73"/>
      <c r="I151" s="190"/>
      <c r="J151" s="73"/>
      <c r="K151" s="73"/>
      <c r="L151" s="71"/>
      <c r="M151" s="234"/>
      <c r="N151" s="46"/>
      <c r="O151" s="46"/>
      <c r="P151" s="46"/>
      <c r="Q151" s="46"/>
      <c r="R151" s="46"/>
      <c r="S151" s="46"/>
      <c r="T151" s="94"/>
      <c r="AT151" s="23" t="s">
        <v>134</v>
      </c>
      <c r="AU151" s="23" t="s">
        <v>82</v>
      </c>
    </row>
    <row r="152" s="1" customFormat="1" ht="38.25" customHeight="1">
      <c r="B152" s="45"/>
      <c r="C152" s="220" t="s">
        <v>231</v>
      </c>
      <c r="D152" s="220" t="s">
        <v>127</v>
      </c>
      <c r="E152" s="221" t="s">
        <v>232</v>
      </c>
      <c r="F152" s="222" t="s">
        <v>233</v>
      </c>
      <c r="G152" s="223" t="s">
        <v>195</v>
      </c>
      <c r="H152" s="224">
        <v>22.306999999999999</v>
      </c>
      <c r="I152" s="225"/>
      <c r="J152" s="226">
        <f>ROUND(I152*H152,2)</f>
        <v>0</v>
      </c>
      <c r="K152" s="222" t="s">
        <v>131</v>
      </c>
      <c r="L152" s="71"/>
      <c r="M152" s="227" t="s">
        <v>21</v>
      </c>
      <c r="N152" s="228" t="s">
        <v>43</v>
      </c>
      <c r="O152" s="46"/>
      <c r="P152" s="229">
        <f>O152*H152</f>
        <v>0</v>
      </c>
      <c r="Q152" s="229">
        <v>0</v>
      </c>
      <c r="R152" s="229">
        <f>Q152*H152</f>
        <v>0</v>
      </c>
      <c r="S152" s="229">
        <v>0</v>
      </c>
      <c r="T152" s="230">
        <f>S152*H152</f>
        <v>0</v>
      </c>
      <c r="AR152" s="23" t="s">
        <v>132</v>
      </c>
      <c r="AT152" s="23" t="s">
        <v>127</v>
      </c>
      <c r="AU152" s="23" t="s">
        <v>82</v>
      </c>
      <c r="AY152" s="23" t="s">
        <v>125</v>
      </c>
      <c r="BE152" s="231">
        <f>IF(N152="základní",J152,0)</f>
        <v>0</v>
      </c>
      <c r="BF152" s="231">
        <f>IF(N152="snížená",J152,0)</f>
        <v>0</v>
      </c>
      <c r="BG152" s="231">
        <f>IF(N152="zákl. přenesená",J152,0)</f>
        <v>0</v>
      </c>
      <c r="BH152" s="231">
        <f>IF(N152="sníž. přenesená",J152,0)</f>
        <v>0</v>
      </c>
      <c r="BI152" s="231">
        <f>IF(N152="nulová",J152,0)</f>
        <v>0</v>
      </c>
      <c r="BJ152" s="23" t="s">
        <v>80</v>
      </c>
      <c r="BK152" s="231">
        <f>ROUND(I152*H152,2)</f>
        <v>0</v>
      </c>
      <c r="BL152" s="23" t="s">
        <v>132</v>
      </c>
      <c r="BM152" s="23" t="s">
        <v>234</v>
      </c>
    </row>
    <row r="153" s="1" customFormat="1">
      <c r="B153" s="45"/>
      <c r="C153" s="73"/>
      <c r="D153" s="232" t="s">
        <v>134</v>
      </c>
      <c r="E153" s="73"/>
      <c r="F153" s="233" t="s">
        <v>235</v>
      </c>
      <c r="G153" s="73"/>
      <c r="H153" s="73"/>
      <c r="I153" s="190"/>
      <c r="J153" s="73"/>
      <c r="K153" s="73"/>
      <c r="L153" s="71"/>
      <c r="M153" s="234"/>
      <c r="N153" s="46"/>
      <c r="O153" s="46"/>
      <c r="P153" s="46"/>
      <c r="Q153" s="46"/>
      <c r="R153" s="46"/>
      <c r="S153" s="46"/>
      <c r="T153" s="94"/>
      <c r="AT153" s="23" t="s">
        <v>134</v>
      </c>
      <c r="AU153" s="23" t="s">
        <v>82</v>
      </c>
    </row>
    <row r="154" s="1" customFormat="1">
      <c r="B154" s="45"/>
      <c r="C154" s="73"/>
      <c r="D154" s="232" t="s">
        <v>136</v>
      </c>
      <c r="E154" s="73"/>
      <c r="F154" s="233" t="s">
        <v>198</v>
      </c>
      <c r="G154" s="73"/>
      <c r="H154" s="73"/>
      <c r="I154" s="190"/>
      <c r="J154" s="73"/>
      <c r="K154" s="73"/>
      <c r="L154" s="71"/>
      <c r="M154" s="234"/>
      <c r="N154" s="46"/>
      <c r="O154" s="46"/>
      <c r="P154" s="46"/>
      <c r="Q154" s="46"/>
      <c r="R154" s="46"/>
      <c r="S154" s="46"/>
      <c r="T154" s="94"/>
      <c r="AT154" s="23" t="s">
        <v>136</v>
      </c>
      <c r="AU154" s="23" t="s">
        <v>82</v>
      </c>
    </row>
    <row r="155" s="11" customFormat="1">
      <c r="B155" s="235"/>
      <c r="C155" s="236"/>
      <c r="D155" s="232" t="s">
        <v>199</v>
      </c>
      <c r="E155" s="237" t="s">
        <v>21</v>
      </c>
      <c r="F155" s="238" t="s">
        <v>236</v>
      </c>
      <c r="G155" s="236"/>
      <c r="H155" s="237" t="s">
        <v>21</v>
      </c>
      <c r="I155" s="239"/>
      <c r="J155" s="236"/>
      <c r="K155" s="236"/>
      <c r="L155" s="240"/>
      <c r="M155" s="241"/>
      <c r="N155" s="242"/>
      <c r="O155" s="242"/>
      <c r="P155" s="242"/>
      <c r="Q155" s="242"/>
      <c r="R155" s="242"/>
      <c r="S155" s="242"/>
      <c r="T155" s="243"/>
      <c r="AT155" s="244" t="s">
        <v>199</v>
      </c>
      <c r="AU155" s="244" t="s">
        <v>82</v>
      </c>
      <c r="AV155" s="11" t="s">
        <v>80</v>
      </c>
      <c r="AW155" s="11" t="s">
        <v>35</v>
      </c>
      <c r="AX155" s="11" t="s">
        <v>72</v>
      </c>
      <c r="AY155" s="244" t="s">
        <v>125</v>
      </c>
    </row>
    <row r="156" s="12" customFormat="1">
      <c r="B156" s="245"/>
      <c r="C156" s="246"/>
      <c r="D156" s="232" t="s">
        <v>199</v>
      </c>
      <c r="E156" s="247" t="s">
        <v>21</v>
      </c>
      <c r="F156" s="248" t="s">
        <v>237</v>
      </c>
      <c r="G156" s="246"/>
      <c r="H156" s="249">
        <v>16.5</v>
      </c>
      <c r="I156" s="250"/>
      <c r="J156" s="246"/>
      <c r="K156" s="246"/>
      <c r="L156" s="251"/>
      <c r="M156" s="252"/>
      <c r="N156" s="253"/>
      <c r="O156" s="253"/>
      <c r="P156" s="253"/>
      <c r="Q156" s="253"/>
      <c r="R156" s="253"/>
      <c r="S156" s="253"/>
      <c r="T156" s="254"/>
      <c r="AT156" s="255" t="s">
        <v>199</v>
      </c>
      <c r="AU156" s="255" t="s">
        <v>82</v>
      </c>
      <c r="AV156" s="12" t="s">
        <v>82</v>
      </c>
      <c r="AW156" s="12" t="s">
        <v>35</v>
      </c>
      <c r="AX156" s="12" t="s">
        <v>72</v>
      </c>
      <c r="AY156" s="255" t="s">
        <v>125</v>
      </c>
    </row>
    <row r="157" s="11" customFormat="1">
      <c r="B157" s="235"/>
      <c r="C157" s="236"/>
      <c r="D157" s="232" t="s">
        <v>199</v>
      </c>
      <c r="E157" s="237" t="s">
        <v>21</v>
      </c>
      <c r="F157" s="238" t="s">
        <v>238</v>
      </c>
      <c r="G157" s="236"/>
      <c r="H157" s="237" t="s">
        <v>21</v>
      </c>
      <c r="I157" s="239"/>
      <c r="J157" s="236"/>
      <c r="K157" s="236"/>
      <c r="L157" s="240"/>
      <c r="M157" s="241"/>
      <c r="N157" s="242"/>
      <c r="O157" s="242"/>
      <c r="P157" s="242"/>
      <c r="Q157" s="242"/>
      <c r="R157" s="242"/>
      <c r="S157" s="242"/>
      <c r="T157" s="243"/>
      <c r="AT157" s="244" t="s">
        <v>199</v>
      </c>
      <c r="AU157" s="244" t="s">
        <v>82</v>
      </c>
      <c r="AV157" s="11" t="s">
        <v>80</v>
      </c>
      <c r="AW157" s="11" t="s">
        <v>35</v>
      </c>
      <c r="AX157" s="11" t="s">
        <v>72</v>
      </c>
      <c r="AY157" s="244" t="s">
        <v>125</v>
      </c>
    </row>
    <row r="158" s="12" customFormat="1">
      <c r="B158" s="245"/>
      <c r="C158" s="246"/>
      <c r="D158" s="232" t="s">
        <v>199</v>
      </c>
      <c r="E158" s="247" t="s">
        <v>21</v>
      </c>
      <c r="F158" s="248" t="s">
        <v>239</v>
      </c>
      <c r="G158" s="246"/>
      <c r="H158" s="249">
        <v>5.375</v>
      </c>
      <c r="I158" s="250"/>
      <c r="J158" s="246"/>
      <c r="K158" s="246"/>
      <c r="L158" s="251"/>
      <c r="M158" s="252"/>
      <c r="N158" s="253"/>
      <c r="O158" s="253"/>
      <c r="P158" s="253"/>
      <c r="Q158" s="253"/>
      <c r="R158" s="253"/>
      <c r="S158" s="253"/>
      <c r="T158" s="254"/>
      <c r="AT158" s="255" t="s">
        <v>199</v>
      </c>
      <c r="AU158" s="255" t="s">
        <v>82</v>
      </c>
      <c r="AV158" s="12" t="s">
        <v>82</v>
      </c>
      <c r="AW158" s="12" t="s">
        <v>35</v>
      </c>
      <c r="AX158" s="12" t="s">
        <v>72</v>
      </c>
      <c r="AY158" s="255" t="s">
        <v>125</v>
      </c>
    </row>
    <row r="159" s="11" customFormat="1">
      <c r="B159" s="235"/>
      <c r="C159" s="236"/>
      <c r="D159" s="232" t="s">
        <v>199</v>
      </c>
      <c r="E159" s="237" t="s">
        <v>21</v>
      </c>
      <c r="F159" s="238" t="s">
        <v>240</v>
      </c>
      <c r="G159" s="236"/>
      <c r="H159" s="237" t="s">
        <v>21</v>
      </c>
      <c r="I159" s="239"/>
      <c r="J159" s="236"/>
      <c r="K159" s="236"/>
      <c r="L159" s="240"/>
      <c r="M159" s="241"/>
      <c r="N159" s="242"/>
      <c r="O159" s="242"/>
      <c r="P159" s="242"/>
      <c r="Q159" s="242"/>
      <c r="R159" s="242"/>
      <c r="S159" s="242"/>
      <c r="T159" s="243"/>
      <c r="AT159" s="244" t="s">
        <v>199</v>
      </c>
      <c r="AU159" s="244" t="s">
        <v>82</v>
      </c>
      <c r="AV159" s="11" t="s">
        <v>80</v>
      </c>
      <c r="AW159" s="11" t="s">
        <v>35</v>
      </c>
      <c r="AX159" s="11" t="s">
        <v>72</v>
      </c>
      <c r="AY159" s="244" t="s">
        <v>125</v>
      </c>
    </row>
    <row r="160" s="12" customFormat="1">
      <c r="B160" s="245"/>
      <c r="C160" s="246"/>
      <c r="D160" s="232" t="s">
        <v>199</v>
      </c>
      <c r="E160" s="247" t="s">
        <v>21</v>
      </c>
      <c r="F160" s="248" t="s">
        <v>241</v>
      </c>
      <c r="G160" s="246"/>
      <c r="H160" s="249">
        <v>0.432</v>
      </c>
      <c r="I160" s="250"/>
      <c r="J160" s="246"/>
      <c r="K160" s="246"/>
      <c r="L160" s="251"/>
      <c r="M160" s="252"/>
      <c r="N160" s="253"/>
      <c r="O160" s="253"/>
      <c r="P160" s="253"/>
      <c r="Q160" s="253"/>
      <c r="R160" s="253"/>
      <c r="S160" s="253"/>
      <c r="T160" s="254"/>
      <c r="AT160" s="255" t="s">
        <v>199</v>
      </c>
      <c r="AU160" s="255" t="s">
        <v>82</v>
      </c>
      <c r="AV160" s="12" t="s">
        <v>82</v>
      </c>
      <c r="AW160" s="12" t="s">
        <v>35</v>
      </c>
      <c r="AX160" s="12" t="s">
        <v>72</v>
      </c>
      <c r="AY160" s="255" t="s">
        <v>125</v>
      </c>
    </row>
    <row r="161" s="13" customFormat="1">
      <c r="B161" s="256"/>
      <c r="C161" s="257"/>
      <c r="D161" s="232" t="s">
        <v>199</v>
      </c>
      <c r="E161" s="258" t="s">
        <v>21</v>
      </c>
      <c r="F161" s="259" t="s">
        <v>205</v>
      </c>
      <c r="G161" s="257"/>
      <c r="H161" s="260">
        <v>22.306999999999999</v>
      </c>
      <c r="I161" s="261"/>
      <c r="J161" s="257"/>
      <c r="K161" s="257"/>
      <c r="L161" s="262"/>
      <c r="M161" s="263"/>
      <c r="N161" s="264"/>
      <c r="O161" s="264"/>
      <c r="P161" s="264"/>
      <c r="Q161" s="264"/>
      <c r="R161" s="264"/>
      <c r="S161" s="264"/>
      <c r="T161" s="265"/>
      <c r="AT161" s="266" t="s">
        <v>199</v>
      </c>
      <c r="AU161" s="266" t="s">
        <v>82</v>
      </c>
      <c r="AV161" s="13" t="s">
        <v>132</v>
      </c>
      <c r="AW161" s="13" t="s">
        <v>35</v>
      </c>
      <c r="AX161" s="13" t="s">
        <v>80</v>
      </c>
      <c r="AY161" s="266" t="s">
        <v>125</v>
      </c>
    </row>
    <row r="162" s="1" customFormat="1" ht="38.25" customHeight="1">
      <c r="B162" s="45"/>
      <c r="C162" s="220" t="s">
        <v>242</v>
      </c>
      <c r="D162" s="220" t="s">
        <v>127</v>
      </c>
      <c r="E162" s="221" t="s">
        <v>243</v>
      </c>
      <c r="F162" s="222" t="s">
        <v>244</v>
      </c>
      <c r="G162" s="223" t="s">
        <v>195</v>
      </c>
      <c r="H162" s="224">
        <v>6.6920000000000002</v>
      </c>
      <c r="I162" s="225"/>
      <c r="J162" s="226">
        <f>ROUND(I162*H162,2)</f>
        <v>0</v>
      </c>
      <c r="K162" s="222" t="s">
        <v>131</v>
      </c>
      <c r="L162" s="71"/>
      <c r="M162" s="227" t="s">
        <v>21</v>
      </c>
      <c r="N162" s="228" t="s">
        <v>43</v>
      </c>
      <c r="O162" s="46"/>
      <c r="P162" s="229">
        <f>O162*H162</f>
        <v>0</v>
      </c>
      <c r="Q162" s="229">
        <v>0</v>
      </c>
      <c r="R162" s="229">
        <f>Q162*H162</f>
        <v>0</v>
      </c>
      <c r="S162" s="229">
        <v>0</v>
      </c>
      <c r="T162" s="230">
        <f>S162*H162</f>
        <v>0</v>
      </c>
      <c r="AR162" s="23" t="s">
        <v>132</v>
      </c>
      <c r="AT162" s="23" t="s">
        <v>127</v>
      </c>
      <c r="AU162" s="23" t="s">
        <v>82</v>
      </c>
      <c r="AY162" s="23" t="s">
        <v>125</v>
      </c>
      <c r="BE162" s="231">
        <f>IF(N162="základní",J162,0)</f>
        <v>0</v>
      </c>
      <c r="BF162" s="231">
        <f>IF(N162="snížená",J162,0)</f>
        <v>0</v>
      </c>
      <c r="BG162" s="231">
        <f>IF(N162="zákl. přenesená",J162,0)</f>
        <v>0</v>
      </c>
      <c r="BH162" s="231">
        <f>IF(N162="sníž. přenesená",J162,0)</f>
        <v>0</v>
      </c>
      <c r="BI162" s="231">
        <f>IF(N162="nulová",J162,0)</f>
        <v>0</v>
      </c>
      <c r="BJ162" s="23" t="s">
        <v>80</v>
      </c>
      <c r="BK162" s="231">
        <f>ROUND(I162*H162,2)</f>
        <v>0</v>
      </c>
      <c r="BL162" s="23" t="s">
        <v>132</v>
      </c>
      <c r="BM162" s="23" t="s">
        <v>245</v>
      </c>
    </row>
    <row r="163" s="1" customFormat="1">
      <c r="B163" s="45"/>
      <c r="C163" s="73"/>
      <c r="D163" s="232" t="s">
        <v>134</v>
      </c>
      <c r="E163" s="73"/>
      <c r="F163" s="233" t="s">
        <v>235</v>
      </c>
      <c r="G163" s="73"/>
      <c r="H163" s="73"/>
      <c r="I163" s="190"/>
      <c r="J163" s="73"/>
      <c r="K163" s="73"/>
      <c r="L163" s="71"/>
      <c r="M163" s="234"/>
      <c r="N163" s="46"/>
      <c r="O163" s="46"/>
      <c r="P163" s="46"/>
      <c r="Q163" s="46"/>
      <c r="R163" s="46"/>
      <c r="S163" s="46"/>
      <c r="T163" s="94"/>
      <c r="AT163" s="23" t="s">
        <v>134</v>
      </c>
      <c r="AU163" s="23" t="s">
        <v>82</v>
      </c>
    </row>
    <row r="164" s="12" customFormat="1">
      <c r="B164" s="245"/>
      <c r="C164" s="246"/>
      <c r="D164" s="232" t="s">
        <v>199</v>
      </c>
      <c r="E164" s="247" t="s">
        <v>21</v>
      </c>
      <c r="F164" s="248" t="s">
        <v>246</v>
      </c>
      <c r="G164" s="246"/>
      <c r="H164" s="249">
        <v>6.6920000000000002</v>
      </c>
      <c r="I164" s="250"/>
      <c r="J164" s="246"/>
      <c r="K164" s="246"/>
      <c r="L164" s="251"/>
      <c r="M164" s="252"/>
      <c r="N164" s="253"/>
      <c r="O164" s="253"/>
      <c r="P164" s="253"/>
      <c r="Q164" s="253"/>
      <c r="R164" s="253"/>
      <c r="S164" s="253"/>
      <c r="T164" s="254"/>
      <c r="AT164" s="255" t="s">
        <v>199</v>
      </c>
      <c r="AU164" s="255" t="s">
        <v>82</v>
      </c>
      <c r="AV164" s="12" t="s">
        <v>82</v>
      </c>
      <c r="AW164" s="12" t="s">
        <v>35</v>
      </c>
      <c r="AX164" s="12" t="s">
        <v>80</v>
      </c>
      <c r="AY164" s="255" t="s">
        <v>125</v>
      </c>
    </row>
    <row r="165" s="1" customFormat="1" ht="38.25" customHeight="1">
      <c r="B165" s="45"/>
      <c r="C165" s="220" t="s">
        <v>9</v>
      </c>
      <c r="D165" s="220" t="s">
        <v>127</v>
      </c>
      <c r="E165" s="221" t="s">
        <v>247</v>
      </c>
      <c r="F165" s="222" t="s">
        <v>248</v>
      </c>
      <c r="G165" s="223" t="s">
        <v>195</v>
      </c>
      <c r="H165" s="224">
        <v>285.10000000000002</v>
      </c>
      <c r="I165" s="225"/>
      <c r="J165" s="226">
        <f>ROUND(I165*H165,2)</f>
        <v>0</v>
      </c>
      <c r="K165" s="222" t="s">
        <v>131</v>
      </c>
      <c r="L165" s="71"/>
      <c r="M165" s="227" t="s">
        <v>21</v>
      </c>
      <c r="N165" s="228" t="s">
        <v>43</v>
      </c>
      <c r="O165" s="46"/>
      <c r="P165" s="229">
        <f>O165*H165</f>
        <v>0</v>
      </c>
      <c r="Q165" s="229">
        <v>0</v>
      </c>
      <c r="R165" s="229">
        <f>Q165*H165</f>
        <v>0</v>
      </c>
      <c r="S165" s="229">
        <v>0</v>
      </c>
      <c r="T165" s="230">
        <f>S165*H165</f>
        <v>0</v>
      </c>
      <c r="AR165" s="23" t="s">
        <v>132</v>
      </c>
      <c r="AT165" s="23" t="s">
        <v>127</v>
      </c>
      <c r="AU165" s="23" t="s">
        <v>82</v>
      </c>
      <c r="AY165" s="23" t="s">
        <v>125</v>
      </c>
      <c r="BE165" s="231">
        <f>IF(N165="základní",J165,0)</f>
        <v>0</v>
      </c>
      <c r="BF165" s="231">
        <f>IF(N165="snížená",J165,0)</f>
        <v>0</v>
      </c>
      <c r="BG165" s="231">
        <f>IF(N165="zákl. přenesená",J165,0)</f>
        <v>0</v>
      </c>
      <c r="BH165" s="231">
        <f>IF(N165="sníž. přenesená",J165,0)</f>
        <v>0</v>
      </c>
      <c r="BI165" s="231">
        <f>IF(N165="nulová",J165,0)</f>
        <v>0</v>
      </c>
      <c r="BJ165" s="23" t="s">
        <v>80</v>
      </c>
      <c r="BK165" s="231">
        <f>ROUND(I165*H165,2)</f>
        <v>0</v>
      </c>
      <c r="BL165" s="23" t="s">
        <v>132</v>
      </c>
      <c r="BM165" s="23" t="s">
        <v>249</v>
      </c>
    </row>
    <row r="166" s="1" customFormat="1">
      <c r="B166" s="45"/>
      <c r="C166" s="73"/>
      <c r="D166" s="232" t="s">
        <v>134</v>
      </c>
      <c r="E166" s="73"/>
      <c r="F166" s="233" t="s">
        <v>250</v>
      </c>
      <c r="G166" s="73"/>
      <c r="H166" s="73"/>
      <c r="I166" s="190"/>
      <c r="J166" s="73"/>
      <c r="K166" s="73"/>
      <c r="L166" s="71"/>
      <c r="M166" s="234"/>
      <c r="N166" s="46"/>
      <c r="O166" s="46"/>
      <c r="P166" s="46"/>
      <c r="Q166" s="46"/>
      <c r="R166" s="46"/>
      <c r="S166" s="46"/>
      <c r="T166" s="94"/>
      <c r="AT166" s="23" t="s">
        <v>134</v>
      </c>
      <c r="AU166" s="23" t="s">
        <v>82</v>
      </c>
    </row>
    <row r="167" s="1" customFormat="1">
      <c r="B167" s="45"/>
      <c r="C167" s="73"/>
      <c r="D167" s="232" t="s">
        <v>136</v>
      </c>
      <c r="E167" s="73"/>
      <c r="F167" s="233" t="s">
        <v>251</v>
      </c>
      <c r="G167" s="73"/>
      <c r="H167" s="73"/>
      <c r="I167" s="190"/>
      <c r="J167" s="73"/>
      <c r="K167" s="73"/>
      <c r="L167" s="71"/>
      <c r="M167" s="234"/>
      <c r="N167" s="46"/>
      <c r="O167" s="46"/>
      <c r="P167" s="46"/>
      <c r="Q167" s="46"/>
      <c r="R167" s="46"/>
      <c r="S167" s="46"/>
      <c r="T167" s="94"/>
      <c r="AT167" s="23" t="s">
        <v>136</v>
      </c>
      <c r="AU167" s="23" t="s">
        <v>82</v>
      </c>
    </row>
    <row r="168" s="11" customFormat="1">
      <c r="B168" s="235"/>
      <c r="C168" s="236"/>
      <c r="D168" s="232" t="s">
        <v>199</v>
      </c>
      <c r="E168" s="237" t="s">
        <v>21</v>
      </c>
      <c r="F168" s="238" t="s">
        <v>252</v>
      </c>
      <c r="G168" s="236"/>
      <c r="H168" s="237" t="s">
        <v>21</v>
      </c>
      <c r="I168" s="239"/>
      <c r="J168" s="236"/>
      <c r="K168" s="236"/>
      <c r="L168" s="240"/>
      <c r="M168" s="241"/>
      <c r="N168" s="242"/>
      <c r="O168" s="242"/>
      <c r="P168" s="242"/>
      <c r="Q168" s="242"/>
      <c r="R168" s="242"/>
      <c r="S168" s="242"/>
      <c r="T168" s="243"/>
      <c r="AT168" s="244" t="s">
        <v>199</v>
      </c>
      <c r="AU168" s="244" t="s">
        <v>82</v>
      </c>
      <c r="AV168" s="11" t="s">
        <v>80</v>
      </c>
      <c r="AW168" s="11" t="s">
        <v>35</v>
      </c>
      <c r="AX168" s="11" t="s">
        <v>72</v>
      </c>
      <c r="AY168" s="244" t="s">
        <v>125</v>
      </c>
    </row>
    <row r="169" s="12" customFormat="1">
      <c r="B169" s="245"/>
      <c r="C169" s="246"/>
      <c r="D169" s="232" t="s">
        <v>199</v>
      </c>
      <c r="E169" s="247" t="s">
        <v>21</v>
      </c>
      <c r="F169" s="248" t="s">
        <v>253</v>
      </c>
      <c r="G169" s="246"/>
      <c r="H169" s="249">
        <v>27.199999999999999</v>
      </c>
      <c r="I169" s="250"/>
      <c r="J169" s="246"/>
      <c r="K169" s="246"/>
      <c r="L169" s="251"/>
      <c r="M169" s="252"/>
      <c r="N169" s="253"/>
      <c r="O169" s="253"/>
      <c r="P169" s="253"/>
      <c r="Q169" s="253"/>
      <c r="R169" s="253"/>
      <c r="S169" s="253"/>
      <c r="T169" s="254"/>
      <c r="AT169" s="255" t="s">
        <v>199</v>
      </c>
      <c r="AU169" s="255" t="s">
        <v>82</v>
      </c>
      <c r="AV169" s="12" t="s">
        <v>82</v>
      </c>
      <c r="AW169" s="12" t="s">
        <v>35</v>
      </c>
      <c r="AX169" s="12" t="s">
        <v>72</v>
      </c>
      <c r="AY169" s="255" t="s">
        <v>125</v>
      </c>
    </row>
    <row r="170" s="11" customFormat="1">
      <c r="B170" s="235"/>
      <c r="C170" s="236"/>
      <c r="D170" s="232" t="s">
        <v>199</v>
      </c>
      <c r="E170" s="237" t="s">
        <v>21</v>
      </c>
      <c r="F170" s="238" t="s">
        <v>254</v>
      </c>
      <c r="G170" s="236"/>
      <c r="H170" s="237" t="s">
        <v>21</v>
      </c>
      <c r="I170" s="239"/>
      <c r="J170" s="236"/>
      <c r="K170" s="236"/>
      <c r="L170" s="240"/>
      <c r="M170" s="241"/>
      <c r="N170" s="242"/>
      <c r="O170" s="242"/>
      <c r="P170" s="242"/>
      <c r="Q170" s="242"/>
      <c r="R170" s="242"/>
      <c r="S170" s="242"/>
      <c r="T170" s="243"/>
      <c r="AT170" s="244" t="s">
        <v>199</v>
      </c>
      <c r="AU170" s="244" t="s">
        <v>82</v>
      </c>
      <c r="AV170" s="11" t="s">
        <v>80</v>
      </c>
      <c r="AW170" s="11" t="s">
        <v>35</v>
      </c>
      <c r="AX170" s="11" t="s">
        <v>72</v>
      </c>
      <c r="AY170" s="244" t="s">
        <v>125</v>
      </c>
    </row>
    <row r="171" s="12" customFormat="1">
      <c r="B171" s="245"/>
      <c r="C171" s="246"/>
      <c r="D171" s="232" t="s">
        <v>199</v>
      </c>
      <c r="E171" s="247" t="s">
        <v>21</v>
      </c>
      <c r="F171" s="248" t="s">
        <v>255</v>
      </c>
      <c r="G171" s="246"/>
      <c r="H171" s="249">
        <v>51.299999999999997</v>
      </c>
      <c r="I171" s="250"/>
      <c r="J171" s="246"/>
      <c r="K171" s="246"/>
      <c r="L171" s="251"/>
      <c r="M171" s="252"/>
      <c r="N171" s="253"/>
      <c r="O171" s="253"/>
      <c r="P171" s="253"/>
      <c r="Q171" s="253"/>
      <c r="R171" s="253"/>
      <c r="S171" s="253"/>
      <c r="T171" s="254"/>
      <c r="AT171" s="255" t="s">
        <v>199</v>
      </c>
      <c r="AU171" s="255" t="s">
        <v>82</v>
      </c>
      <c r="AV171" s="12" t="s">
        <v>82</v>
      </c>
      <c r="AW171" s="12" t="s">
        <v>35</v>
      </c>
      <c r="AX171" s="12" t="s">
        <v>72</v>
      </c>
      <c r="AY171" s="255" t="s">
        <v>125</v>
      </c>
    </row>
    <row r="172" s="11" customFormat="1">
      <c r="B172" s="235"/>
      <c r="C172" s="236"/>
      <c r="D172" s="232" t="s">
        <v>199</v>
      </c>
      <c r="E172" s="237" t="s">
        <v>21</v>
      </c>
      <c r="F172" s="238" t="s">
        <v>256</v>
      </c>
      <c r="G172" s="236"/>
      <c r="H172" s="237" t="s">
        <v>21</v>
      </c>
      <c r="I172" s="239"/>
      <c r="J172" s="236"/>
      <c r="K172" s="236"/>
      <c r="L172" s="240"/>
      <c r="M172" s="241"/>
      <c r="N172" s="242"/>
      <c r="O172" s="242"/>
      <c r="P172" s="242"/>
      <c r="Q172" s="242"/>
      <c r="R172" s="242"/>
      <c r="S172" s="242"/>
      <c r="T172" s="243"/>
      <c r="AT172" s="244" t="s">
        <v>199</v>
      </c>
      <c r="AU172" s="244" t="s">
        <v>82</v>
      </c>
      <c r="AV172" s="11" t="s">
        <v>80</v>
      </c>
      <c r="AW172" s="11" t="s">
        <v>35</v>
      </c>
      <c r="AX172" s="11" t="s">
        <v>72</v>
      </c>
      <c r="AY172" s="244" t="s">
        <v>125</v>
      </c>
    </row>
    <row r="173" s="12" customFormat="1">
      <c r="B173" s="245"/>
      <c r="C173" s="246"/>
      <c r="D173" s="232" t="s">
        <v>199</v>
      </c>
      <c r="E173" s="247" t="s">
        <v>21</v>
      </c>
      <c r="F173" s="248" t="s">
        <v>257</v>
      </c>
      <c r="G173" s="246"/>
      <c r="H173" s="249">
        <v>15.6</v>
      </c>
      <c r="I173" s="250"/>
      <c r="J173" s="246"/>
      <c r="K173" s="246"/>
      <c r="L173" s="251"/>
      <c r="M173" s="252"/>
      <c r="N173" s="253"/>
      <c r="O173" s="253"/>
      <c r="P173" s="253"/>
      <c r="Q173" s="253"/>
      <c r="R173" s="253"/>
      <c r="S173" s="253"/>
      <c r="T173" s="254"/>
      <c r="AT173" s="255" t="s">
        <v>199</v>
      </c>
      <c r="AU173" s="255" t="s">
        <v>82</v>
      </c>
      <c r="AV173" s="12" t="s">
        <v>82</v>
      </c>
      <c r="AW173" s="12" t="s">
        <v>35</v>
      </c>
      <c r="AX173" s="12" t="s">
        <v>72</v>
      </c>
      <c r="AY173" s="255" t="s">
        <v>125</v>
      </c>
    </row>
    <row r="174" s="11" customFormat="1">
      <c r="B174" s="235"/>
      <c r="C174" s="236"/>
      <c r="D174" s="232" t="s">
        <v>199</v>
      </c>
      <c r="E174" s="237" t="s">
        <v>21</v>
      </c>
      <c r="F174" s="238" t="s">
        <v>258</v>
      </c>
      <c r="G174" s="236"/>
      <c r="H174" s="237" t="s">
        <v>21</v>
      </c>
      <c r="I174" s="239"/>
      <c r="J174" s="236"/>
      <c r="K174" s="236"/>
      <c r="L174" s="240"/>
      <c r="M174" s="241"/>
      <c r="N174" s="242"/>
      <c r="O174" s="242"/>
      <c r="P174" s="242"/>
      <c r="Q174" s="242"/>
      <c r="R174" s="242"/>
      <c r="S174" s="242"/>
      <c r="T174" s="243"/>
      <c r="AT174" s="244" t="s">
        <v>199</v>
      </c>
      <c r="AU174" s="244" t="s">
        <v>82</v>
      </c>
      <c r="AV174" s="11" t="s">
        <v>80</v>
      </c>
      <c r="AW174" s="11" t="s">
        <v>35</v>
      </c>
      <c r="AX174" s="11" t="s">
        <v>72</v>
      </c>
      <c r="AY174" s="244" t="s">
        <v>125</v>
      </c>
    </row>
    <row r="175" s="12" customFormat="1">
      <c r="B175" s="245"/>
      <c r="C175" s="246"/>
      <c r="D175" s="232" t="s">
        <v>199</v>
      </c>
      <c r="E175" s="247" t="s">
        <v>21</v>
      </c>
      <c r="F175" s="248" t="s">
        <v>259</v>
      </c>
      <c r="G175" s="246"/>
      <c r="H175" s="249">
        <v>12.35</v>
      </c>
      <c r="I175" s="250"/>
      <c r="J175" s="246"/>
      <c r="K175" s="246"/>
      <c r="L175" s="251"/>
      <c r="M175" s="252"/>
      <c r="N175" s="253"/>
      <c r="O175" s="253"/>
      <c r="P175" s="253"/>
      <c r="Q175" s="253"/>
      <c r="R175" s="253"/>
      <c r="S175" s="253"/>
      <c r="T175" s="254"/>
      <c r="AT175" s="255" t="s">
        <v>199</v>
      </c>
      <c r="AU175" s="255" t="s">
        <v>82</v>
      </c>
      <c r="AV175" s="12" t="s">
        <v>82</v>
      </c>
      <c r="AW175" s="12" t="s">
        <v>35</v>
      </c>
      <c r="AX175" s="12" t="s">
        <v>72</v>
      </c>
      <c r="AY175" s="255" t="s">
        <v>125</v>
      </c>
    </row>
    <row r="176" s="11" customFormat="1">
      <c r="B176" s="235"/>
      <c r="C176" s="236"/>
      <c r="D176" s="232" t="s">
        <v>199</v>
      </c>
      <c r="E176" s="237" t="s">
        <v>21</v>
      </c>
      <c r="F176" s="238" t="s">
        <v>260</v>
      </c>
      <c r="G176" s="236"/>
      <c r="H176" s="237" t="s">
        <v>21</v>
      </c>
      <c r="I176" s="239"/>
      <c r="J176" s="236"/>
      <c r="K176" s="236"/>
      <c r="L176" s="240"/>
      <c r="M176" s="241"/>
      <c r="N176" s="242"/>
      <c r="O176" s="242"/>
      <c r="P176" s="242"/>
      <c r="Q176" s="242"/>
      <c r="R176" s="242"/>
      <c r="S176" s="242"/>
      <c r="T176" s="243"/>
      <c r="AT176" s="244" t="s">
        <v>199</v>
      </c>
      <c r="AU176" s="244" t="s">
        <v>82</v>
      </c>
      <c r="AV176" s="11" t="s">
        <v>80</v>
      </c>
      <c r="AW176" s="11" t="s">
        <v>35</v>
      </c>
      <c r="AX176" s="11" t="s">
        <v>72</v>
      </c>
      <c r="AY176" s="244" t="s">
        <v>125</v>
      </c>
    </row>
    <row r="177" s="12" customFormat="1">
      <c r="B177" s="245"/>
      <c r="C177" s="246"/>
      <c r="D177" s="232" t="s">
        <v>199</v>
      </c>
      <c r="E177" s="247" t="s">
        <v>21</v>
      </c>
      <c r="F177" s="248" t="s">
        <v>261</v>
      </c>
      <c r="G177" s="246"/>
      <c r="H177" s="249">
        <v>5.0999999999999996</v>
      </c>
      <c r="I177" s="250"/>
      <c r="J177" s="246"/>
      <c r="K177" s="246"/>
      <c r="L177" s="251"/>
      <c r="M177" s="252"/>
      <c r="N177" s="253"/>
      <c r="O177" s="253"/>
      <c r="P177" s="253"/>
      <c r="Q177" s="253"/>
      <c r="R177" s="253"/>
      <c r="S177" s="253"/>
      <c r="T177" s="254"/>
      <c r="AT177" s="255" t="s">
        <v>199</v>
      </c>
      <c r="AU177" s="255" t="s">
        <v>82</v>
      </c>
      <c r="AV177" s="12" t="s">
        <v>82</v>
      </c>
      <c r="AW177" s="12" t="s">
        <v>35</v>
      </c>
      <c r="AX177" s="12" t="s">
        <v>72</v>
      </c>
      <c r="AY177" s="255" t="s">
        <v>125</v>
      </c>
    </row>
    <row r="178" s="11" customFormat="1">
      <c r="B178" s="235"/>
      <c r="C178" s="236"/>
      <c r="D178" s="232" t="s">
        <v>199</v>
      </c>
      <c r="E178" s="237" t="s">
        <v>21</v>
      </c>
      <c r="F178" s="238" t="s">
        <v>262</v>
      </c>
      <c r="G178" s="236"/>
      <c r="H178" s="237" t="s">
        <v>21</v>
      </c>
      <c r="I178" s="239"/>
      <c r="J178" s="236"/>
      <c r="K178" s="236"/>
      <c r="L178" s="240"/>
      <c r="M178" s="241"/>
      <c r="N178" s="242"/>
      <c r="O178" s="242"/>
      <c r="P178" s="242"/>
      <c r="Q178" s="242"/>
      <c r="R178" s="242"/>
      <c r="S178" s="242"/>
      <c r="T178" s="243"/>
      <c r="AT178" s="244" t="s">
        <v>199</v>
      </c>
      <c r="AU178" s="244" t="s">
        <v>82</v>
      </c>
      <c r="AV178" s="11" t="s">
        <v>80</v>
      </c>
      <c r="AW178" s="11" t="s">
        <v>35</v>
      </c>
      <c r="AX178" s="11" t="s">
        <v>72</v>
      </c>
      <c r="AY178" s="244" t="s">
        <v>125</v>
      </c>
    </row>
    <row r="179" s="12" customFormat="1">
      <c r="B179" s="245"/>
      <c r="C179" s="246"/>
      <c r="D179" s="232" t="s">
        <v>199</v>
      </c>
      <c r="E179" s="247" t="s">
        <v>21</v>
      </c>
      <c r="F179" s="248" t="s">
        <v>263</v>
      </c>
      <c r="G179" s="246"/>
      <c r="H179" s="249">
        <v>27.300000000000001</v>
      </c>
      <c r="I179" s="250"/>
      <c r="J179" s="246"/>
      <c r="K179" s="246"/>
      <c r="L179" s="251"/>
      <c r="M179" s="252"/>
      <c r="N179" s="253"/>
      <c r="O179" s="253"/>
      <c r="P179" s="253"/>
      <c r="Q179" s="253"/>
      <c r="R179" s="253"/>
      <c r="S179" s="253"/>
      <c r="T179" s="254"/>
      <c r="AT179" s="255" t="s">
        <v>199</v>
      </c>
      <c r="AU179" s="255" t="s">
        <v>82</v>
      </c>
      <c r="AV179" s="12" t="s">
        <v>82</v>
      </c>
      <c r="AW179" s="12" t="s">
        <v>35</v>
      </c>
      <c r="AX179" s="12" t="s">
        <v>72</v>
      </c>
      <c r="AY179" s="255" t="s">
        <v>125</v>
      </c>
    </row>
    <row r="180" s="11" customFormat="1">
      <c r="B180" s="235"/>
      <c r="C180" s="236"/>
      <c r="D180" s="232" t="s">
        <v>199</v>
      </c>
      <c r="E180" s="237" t="s">
        <v>21</v>
      </c>
      <c r="F180" s="238" t="s">
        <v>264</v>
      </c>
      <c r="G180" s="236"/>
      <c r="H180" s="237" t="s">
        <v>21</v>
      </c>
      <c r="I180" s="239"/>
      <c r="J180" s="236"/>
      <c r="K180" s="236"/>
      <c r="L180" s="240"/>
      <c r="M180" s="241"/>
      <c r="N180" s="242"/>
      <c r="O180" s="242"/>
      <c r="P180" s="242"/>
      <c r="Q180" s="242"/>
      <c r="R180" s="242"/>
      <c r="S180" s="242"/>
      <c r="T180" s="243"/>
      <c r="AT180" s="244" t="s">
        <v>199</v>
      </c>
      <c r="AU180" s="244" t="s">
        <v>82</v>
      </c>
      <c r="AV180" s="11" t="s">
        <v>80</v>
      </c>
      <c r="AW180" s="11" t="s">
        <v>35</v>
      </c>
      <c r="AX180" s="11" t="s">
        <v>72</v>
      </c>
      <c r="AY180" s="244" t="s">
        <v>125</v>
      </c>
    </row>
    <row r="181" s="12" customFormat="1">
      <c r="B181" s="245"/>
      <c r="C181" s="246"/>
      <c r="D181" s="232" t="s">
        <v>199</v>
      </c>
      <c r="E181" s="247" t="s">
        <v>21</v>
      </c>
      <c r="F181" s="248" t="s">
        <v>265</v>
      </c>
      <c r="G181" s="246"/>
      <c r="H181" s="249">
        <v>20.75</v>
      </c>
      <c r="I181" s="250"/>
      <c r="J181" s="246"/>
      <c r="K181" s="246"/>
      <c r="L181" s="251"/>
      <c r="M181" s="252"/>
      <c r="N181" s="253"/>
      <c r="O181" s="253"/>
      <c r="P181" s="253"/>
      <c r="Q181" s="253"/>
      <c r="R181" s="253"/>
      <c r="S181" s="253"/>
      <c r="T181" s="254"/>
      <c r="AT181" s="255" t="s">
        <v>199</v>
      </c>
      <c r="AU181" s="255" t="s">
        <v>82</v>
      </c>
      <c r="AV181" s="12" t="s">
        <v>82</v>
      </c>
      <c r="AW181" s="12" t="s">
        <v>35</v>
      </c>
      <c r="AX181" s="12" t="s">
        <v>72</v>
      </c>
      <c r="AY181" s="255" t="s">
        <v>125</v>
      </c>
    </row>
    <row r="182" s="11" customFormat="1">
      <c r="B182" s="235"/>
      <c r="C182" s="236"/>
      <c r="D182" s="232" t="s">
        <v>199</v>
      </c>
      <c r="E182" s="237" t="s">
        <v>21</v>
      </c>
      <c r="F182" s="238" t="s">
        <v>214</v>
      </c>
      <c r="G182" s="236"/>
      <c r="H182" s="237" t="s">
        <v>21</v>
      </c>
      <c r="I182" s="239"/>
      <c r="J182" s="236"/>
      <c r="K182" s="236"/>
      <c r="L182" s="240"/>
      <c r="M182" s="241"/>
      <c r="N182" s="242"/>
      <c r="O182" s="242"/>
      <c r="P182" s="242"/>
      <c r="Q182" s="242"/>
      <c r="R182" s="242"/>
      <c r="S182" s="242"/>
      <c r="T182" s="243"/>
      <c r="AT182" s="244" t="s">
        <v>199</v>
      </c>
      <c r="AU182" s="244" t="s">
        <v>82</v>
      </c>
      <c r="AV182" s="11" t="s">
        <v>80</v>
      </c>
      <c r="AW182" s="11" t="s">
        <v>35</v>
      </c>
      <c r="AX182" s="11" t="s">
        <v>72</v>
      </c>
      <c r="AY182" s="244" t="s">
        <v>125</v>
      </c>
    </row>
    <row r="183" s="12" customFormat="1">
      <c r="B183" s="245"/>
      <c r="C183" s="246"/>
      <c r="D183" s="232" t="s">
        <v>199</v>
      </c>
      <c r="E183" s="247" t="s">
        <v>21</v>
      </c>
      <c r="F183" s="248" t="s">
        <v>266</v>
      </c>
      <c r="G183" s="246"/>
      <c r="H183" s="249">
        <v>28.5</v>
      </c>
      <c r="I183" s="250"/>
      <c r="J183" s="246"/>
      <c r="K183" s="246"/>
      <c r="L183" s="251"/>
      <c r="M183" s="252"/>
      <c r="N183" s="253"/>
      <c r="O183" s="253"/>
      <c r="P183" s="253"/>
      <c r="Q183" s="253"/>
      <c r="R183" s="253"/>
      <c r="S183" s="253"/>
      <c r="T183" s="254"/>
      <c r="AT183" s="255" t="s">
        <v>199</v>
      </c>
      <c r="AU183" s="255" t="s">
        <v>82</v>
      </c>
      <c r="AV183" s="12" t="s">
        <v>82</v>
      </c>
      <c r="AW183" s="12" t="s">
        <v>35</v>
      </c>
      <c r="AX183" s="12" t="s">
        <v>72</v>
      </c>
      <c r="AY183" s="255" t="s">
        <v>125</v>
      </c>
    </row>
    <row r="184" s="11" customFormat="1">
      <c r="B184" s="235"/>
      <c r="C184" s="236"/>
      <c r="D184" s="232" t="s">
        <v>199</v>
      </c>
      <c r="E184" s="237" t="s">
        <v>21</v>
      </c>
      <c r="F184" s="238" t="s">
        <v>267</v>
      </c>
      <c r="G184" s="236"/>
      <c r="H184" s="237" t="s">
        <v>21</v>
      </c>
      <c r="I184" s="239"/>
      <c r="J184" s="236"/>
      <c r="K184" s="236"/>
      <c r="L184" s="240"/>
      <c r="M184" s="241"/>
      <c r="N184" s="242"/>
      <c r="O184" s="242"/>
      <c r="P184" s="242"/>
      <c r="Q184" s="242"/>
      <c r="R184" s="242"/>
      <c r="S184" s="242"/>
      <c r="T184" s="243"/>
      <c r="AT184" s="244" t="s">
        <v>199</v>
      </c>
      <c r="AU184" s="244" t="s">
        <v>82</v>
      </c>
      <c r="AV184" s="11" t="s">
        <v>80</v>
      </c>
      <c r="AW184" s="11" t="s">
        <v>35</v>
      </c>
      <c r="AX184" s="11" t="s">
        <v>72</v>
      </c>
      <c r="AY184" s="244" t="s">
        <v>125</v>
      </c>
    </row>
    <row r="185" s="12" customFormat="1">
      <c r="B185" s="245"/>
      <c r="C185" s="246"/>
      <c r="D185" s="232" t="s">
        <v>199</v>
      </c>
      <c r="E185" s="247" t="s">
        <v>21</v>
      </c>
      <c r="F185" s="248" t="s">
        <v>268</v>
      </c>
      <c r="G185" s="246"/>
      <c r="H185" s="249">
        <v>16</v>
      </c>
      <c r="I185" s="250"/>
      <c r="J185" s="246"/>
      <c r="K185" s="246"/>
      <c r="L185" s="251"/>
      <c r="M185" s="252"/>
      <c r="N185" s="253"/>
      <c r="O185" s="253"/>
      <c r="P185" s="253"/>
      <c r="Q185" s="253"/>
      <c r="R185" s="253"/>
      <c r="S185" s="253"/>
      <c r="T185" s="254"/>
      <c r="AT185" s="255" t="s">
        <v>199</v>
      </c>
      <c r="AU185" s="255" t="s">
        <v>82</v>
      </c>
      <c r="AV185" s="12" t="s">
        <v>82</v>
      </c>
      <c r="AW185" s="12" t="s">
        <v>35</v>
      </c>
      <c r="AX185" s="12" t="s">
        <v>72</v>
      </c>
      <c r="AY185" s="255" t="s">
        <v>125</v>
      </c>
    </row>
    <row r="186" s="11" customFormat="1">
      <c r="B186" s="235"/>
      <c r="C186" s="236"/>
      <c r="D186" s="232" t="s">
        <v>199</v>
      </c>
      <c r="E186" s="237" t="s">
        <v>21</v>
      </c>
      <c r="F186" s="238" t="s">
        <v>269</v>
      </c>
      <c r="G186" s="236"/>
      <c r="H186" s="237" t="s">
        <v>21</v>
      </c>
      <c r="I186" s="239"/>
      <c r="J186" s="236"/>
      <c r="K186" s="236"/>
      <c r="L186" s="240"/>
      <c r="M186" s="241"/>
      <c r="N186" s="242"/>
      <c r="O186" s="242"/>
      <c r="P186" s="242"/>
      <c r="Q186" s="242"/>
      <c r="R186" s="242"/>
      <c r="S186" s="242"/>
      <c r="T186" s="243"/>
      <c r="AT186" s="244" t="s">
        <v>199</v>
      </c>
      <c r="AU186" s="244" t="s">
        <v>82</v>
      </c>
      <c r="AV186" s="11" t="s">
        <v>80</v>
      </c>
      <c r="AW186" s="11" t="s">
        <v>35</v>
      </c>
      <c r="AX186" s="11" t="s">
        <v>72</v>
      </c>
      <c r="AY186" s="244" t="s">
        <v>125</v>
      </c>
    </row>
    <row r="187" s="12" customFormat="1">
      <c r="B187" s="245"/>
      <c r="C187" s="246"/>
      <c r="D187" s="232" t="s">
        <v>199</v>
      </c>
      <c r="E187" s="247" t="s">
        <v>21</v>
      </c>
      <c r="F187" s="248" t="s">
        <v>270</v>
      </c>
      <c r="G187" s="246"/>
      <c r="H187" s="249">
        <v>81</v>
      </c>
      <c r="I187" s="250"/>
      <c r="J187" s="246"/>
      <c r="K187" s="246"/>
      <c r="L187" s="251"/>
      <c r="M187" s="252"/>
      <c r="N187" s="253"/>
      <c r="O187" s="253"/>
      <c r="P187" s="253"/>
      <c r="Q187" s="253"/>
      <c r="R187" s="253"/>
      <c r="S187" s="253"/>
      <c r="T187" s="254"/>
      <c r="AT187" s="255" t="s">
        <v>199</v>
      </c>
      <c r="AU187" s="255" t="s">
        <v>82</v>
      </c>
      <c r="AV187" s="12" t="s">
        <v>82</v>
      </c>
      <c r="AW187" s="12" t="s">
        <v>35</v>
      </c>
      <c r="AX187" s="12" t="s">
        <v>72</v>
      </c>
      <c r="AY187" s="255" t="s">
        <v>125</v>
      </c>
    </row>
    <row r="188" s="13" customFormat="1">
      <c r="B188" s="256"/>
      <c r="C188" s="257"/>
      <c r="D188" s="232" t="s">
        <v>199</v>
      </c>
      <c r="E188" s="258" t="s">
        <v>21</v>
      </c>
      <c r="F188" s="259" t="s">
        <v>205</v>
      </c>
      <c r="G188" s="257"/>
      <c r="H188" s="260">
        <v>285.10000000000002</v>
      </c>
      <c r="I188" s="261"/>
      <c r="J188" s="257"/>
      <c r="K188" s="257"/>
      <c r="L188" s="262"/>
      <c r="M188" s="263"/>
      <c r="N188" s="264"/>
      <c r="O188" s="264"/>
      <c r="P188" s="264"/>
      <c r="Q188" s="264"/>
      <c r="R188" s="264"/>
      <c r="S188" s="264"/>
      <c r="T188" s="265"/>
      <c r="AT188" s="266" t="s">
        <v>199</v>
      </c>
      <c r="AU188" s="266" t="s">
        <v>82</v>
      </c>
      <c r="AV188" s="13" t="s">
        <v>132</v>
      </c>
      <c r="AW188" s="13" t="s">
        <v>35</v>
      </c>
      <c r="AX188" s="13" t="s">
        <v>80</v>
      </c>
      <c r="AY188" s="266" t="s">
        <v>125</v>
      </c>
    </row>
    <row r="189" s="1" customFormat="1" ht="25.5" customHeight="1">
      <c r="B189" s="45"/>
      <c r="C189" s="220" t="s">
        <v>271</v>
      </c>
      <c r="D189" s="220" t="s">
        <v>127</v>
      </c>
      <c r="E189" s="221" t="s">
        <v>272</v>
      </c>
      <c r="F189" s="222" t="s">
        <v>273</v>
      </c>
      <c r="G189" s="223" t="s">
        <v>195</v>
      </c>
      <c r="H189" s="224">
        <v>85.530000000000001</v>
      </c>
      <c r="I189" s="225"/>
      <c r="J189" s="226">
        <f>ROUND(I189*H189,2)</f>
        <v>0</v>
      </c>
      <c r="K189" s="222" t="s">
        <v>131</v>
      </c>
      <c r="L189" s="71"/>
      <c r="M189" s="227" t="s">
        <v>21</v>
      </c>
      <c r="N189" s="228" t="s">
        <v>43</v>
      </c>
      <c r="O189" s="46"/>
      <c r="P189" s="229">
        <f>O189*H189</f>
        <v>0</v>
      </c>
      <c r="Q189" s="229">
        <v>0</v>
      </c>
      <c r="R189" s="229">
        <f>Q189*H189</f>
        <v>0</v>
      </c>
      <c r="S189" s="229">
        <v>0</v>
      </c>
      <c r="T189" s="230">
        <f>S189*H189</f>
        <v>0</v>
      </c>
      <c r="AR189" s="23" t="s">
        <v>132</v>
      </c>
      <c r="AT189" s="23" t="s">
        <v>127</v>
      </c>
      <c r="AU189" s="23" t="s">
        <v>82</v>
      </c>
      <c r="AY189" s="23" t="s">
        <v>125</v>
      </c>
      <c r="BE189" s="231">
        <f>IF(N189="základní",J189,0)</f>
        <v>0</v>
      </c>
      <c r="BF189" s="231">
        <f>IF(N189="snížená",J189,0)</f>
        <v>0</v>
      </c>
      <c r="BG189" s="231">
        <f>IF(N189="zákl. přenesená",J189,0)</f>
        <v>0</v>
      </c>
      <c r="BH189" s="231">
        <f>IF(N189="sníž. přenesená",J189,0)</f>
        <v>0</v>
      </c>
      <c r="BI189" s="231">
        <f>IF(N189="nulová",J189,0)</f>
        <v>0</v>
      </c>
      <c r="BJ189" s="23" t="s">
        <v>80</v>
      </c>
      <c r="BK189" s="231">
        <f>ROUND(I189*H189,2)</f>
        <v>0</v>
      </c>
      <c r="BL189" s="23" t="s">
        <v>132</v>
      </c>
      <c r="BM189" s="23" t="s">
        <v>274</v>
      </c>
    </row>
    <row r="190" s="1" customFormat="1">
      <c r="B190" s="45"/>
      <c r="C190" s="73"/>
      <c r="D190" s="232" t="s">
        <v>134</v>
      </c>
      <c r="E190" s="73"/>
      <c r="F190" s="233" t="s">
        <v>250</v>
      </c>
      <c r="G190" s="73"/>
      <c r="H190" s="73"/>
      <c r="I190" s="190"/>
      <c r="J190" s="73"/>
      <c r="K190" s="73"/>
      <c r="L190" s="71"/>
      <c r="M190" s="234"/>
      <c r="N190" s="46"/>
      <c r="O190" s="46"/>
      <c r="P190" s="46"/>
      <c r="Q190" s="46"/>
      <c r="R190" s="46"/>
      <c r="S190" s="46"/>
      <c r="T190" s="94"/>
      <c r="AT190" s="23" t="s">
        <v>134</v>
      </c>
      <c r="AU190" s="23" t="s">
        <v>82</v>
      </c>
    </row>
    <row r="191" s="12" customFormat="1">
      <c r="B191" s="245"/>
      <c r="C191" s="246"/>
      <c r="D191" s="232" t="s">
        <v>199</v>
      </c>
      <c r="E191" s="247" t="s">
        <v>21</v>
      </c>
      <c r="F191" s="248" t="s">
        <v>275</v>
      </c>
      <c r="G191" s="246"/>
      <c r="H191" s="249">
        <v>85.530000000000001</v>
      </c>
      <c r="I191" s="250"/>
      <c r="J191" s="246"/>
      <c r="K191" s="246"/>
      <c r="L191" s="251"/>
      <c r="M191" s="252"/>
      <c r="N191" s="253"/>
      <c r="O191" s="253"/>
      <c r="P191" s="253"/>
      <c r="Q191" s="253"/>
      <c r="R191" s="253"/>
      <c r="S191" s="253"/>
      <c r="T191" s="254"/>
      <c r="AT191" s="255" t="s">
        <v>199</v>
      </c>
      <c r="AU191" s="255" t="s">
        <v>82</v>
      </c>
      <c r="AV191" s="12" t="s">
        <v>82</v>
      </c>
      <c r="AW191" s="12" t="s">
        <v>35</v>
      </c>
      <c r="AX191" s="12" t="s">
        <v>80</v>
      </c>
      <c r="AY191" s="255" t="s">
        <v>125</v>
      </c>
    </row>
    <row r="192" s="1" customFormat="1" ht="25.5" customHeight="1">
      <c r="B192" s="45"/>
      <c r="C192" s="220" t="s">
        <v>276</v>
      </c>
      <c r="D192" s="220" t="s">
        <v>127</v>
      </c>
      <c r="E192" s="221" t="s">
        <v>277</v>
      </c>
      <c r="F192" s="222" t="s">
        <v>278</v>
      </c>
      <c r="G192" s="223" t="s">
        <v>195</v>
      </c>
      <c r="H192" s="224">
        <v>27.719999999999999</v>
      </c>
      <c r="I192" s="225"/>
      <c r="J192" s="226">
        <f>ROUND(I192*H192,2)</f>
        <v>0</v>
      </c>
      <c r="K192" s="222" t="s">
        <v>131</v>
      </c>
      <c r="L192" s="71"/>
      <c r="M192" s="227" t="s">
        <v>21</v>
      </c>
      <c r="N192" s="228" t="s">
        <v>43</v>
      </c>
      <c r="O192" s="46"/>
      <c r="P192" s="229">
        <f>O192*H192</f>
        <v>0</v>
      </c>
      <c r="Q192" s="229">
        <v>0</v>
      </c>
      <c r="R192" s="229">
        <f>Q192*H192</f>
        <v>0</v>
      </c>
      <c r="S192" s="229">
        <v>0</v>
      </c>
      <c r="T192" s="230">
        <f>S192*H192</f>
        <v>0</v>
      </c>
      <c r="AR192" s="23" t="s">
        <v>132</v>
      </c>
      <c r="AT192" s="23" t="s">
        <v>127</v>
      </c>
      <c r="AU192" s="23" t="s">
        <v>82</v>
      </c>
      <c r="AY192" s="23" t="s">
        <v>125</v>
      </c>
      <c r="BE192" s="231">
        <f>IF(N192="základní",J192,0)</f>
        <v>0</v>
      </c>
      <c r="BF192" s="231">
        <f>IF(N192="snížená",J192,0)</f>
        <v>0</v>
      </c>
      <c r="BG192" s="231">
        <f>IF(N192="zákl. přenesená",J192,0)</f>
        <v>0</v>
      </c>
      <c r="BH192" s="231">
        <f>IF(N192="sníž. přenesená",J192,0)</f>
        <v>0</v>
      </c>
      <c r="BI192" s="231">
        <f>IF(N192="nulová",J192,0)</f>
        <v>0</v>
      </c>
      <c r="BJ192" s="23" t="s">
        <v>80</v>
      </c>
      <c r="BK192" s="231">
        <f>ROUND(I192*H192,2)</f>
        <v>0</v>
      </c>
      <c r="BL192" s="23" t="s">
        <v>132</v>
      </c>
      <c r="BM192" s="23" t="s">
        <v>279</v>
      </c>
    </row>
    <row r="193" s="1" customFormat="1">
      <c r="B193" s="45"/>
      <c r="C193" s="73"/>
      <c r="D193" s="232" t="s">
        <v>134</v>
      </c>
      <c r="E193" s="73"/>
      <c r="F193" s="233" t="s">
        <v>280</v>
      </c>
      <c r="G193" s="73"/>
      <c r="H193" s="73"/>
      <c r="I193" s="190"/>
      <c r="J193" s="73"/>
      <c r="K193" s="73"/>
      <c r="L193" s="71"/>
      <c r="M193" s="234"/>
      <c r="N193" s="46"/>
      <c r="O193" s="46"/>
      <c r="P193" s="46"/>
      <c r="Q193" s="46"/>
      <c r="R193" s="46"/>
      <c r="S193" s="46"/>
      <c r="T193" s="94"/>
      <c r="AT193" s="23" t="s">
        <v>134</v>
      </c>
      <c r="AU193" s="23" t="s">
        <v>82</v>
      </c>
    </row>
    <row r="194" s="1" customFormat="1">
      <c r="B194" s="45"/>
      <c r="C194" s="73"/>
      <c r="D194" s="232" t="s">
        <v>136</v>
      </c>
      <c r="E194" s="73"/>
      <c r="F194" s="233" t="s">
        <v>198</v>
      </c>
      <c r="G194" s="73"/>
      <c r="H194" s="73"/>
      <c r="I194" s="190"/>
      <c r="J194" s="73"/>
      <c r="K194" s="73"/>
      <c r="L194" s="71"/>
      <c r="M194" s="234"/>
      <c r="N194" s="46"/>
      <c r="O194" s="46"/>
      <c r="P194" s="46"/>
      <c r="Q194" s="46"/>
      <c r="R194" s="46"/>
      <c r="S194" s="46"/>
      <c r="T194" s="94"/>
      <c r="AT194" s="23" t="s">
        <v>136</v>
      </c>
      <c r="AU194" s="23" t="s">
        <v>82</v>
      </c>
    </row>
    <row r="195" s="11" customFormat="1">
      <c r="B195" s="235"/>
      <c r="C195" s="236"/>
      <c r="D195" s="232" t="s">
        <v>199</v>
      </c>
      <c r="E195" s="237" t="s">
        <v>21</v>
      </c>
      <c r="F195" s="238" t="s">
        <v>281</v>
      </c>
      <c r="G195" s="236"/>
      <c r="H195" s="237" t="s">
        <v>21</v>
      </c>
      <c r="I195" s="239"/>
      <c r="J195" s="236"/>
      <c r="K195" s="236"/>
      <c r="L195" s="240"/>
      <c r="M195" s="241"/>
      <c r="N195" s="242"/>
      <c r="O195" s="242"/>
      <c r="P195" s="242"/>
      <c r="Q195" s="242"/>
      <c r="R195" s="242"/>
      <c r="S195" s="242"/>
      <c r="T195" s="243"/>
      <c r="AT195" s="244" t="s">
        <v>199</v>
      </c>
      <c r="AU195" s="244" t="s">
        <v>82</v>
      </c>
      <c r="AV195" s="11" t="s">
        <v>80</v>
      </c>
      <c r="AW195" s="11" t="s">
        <v>35</v>
      </c>
      <c r="AX195" s="11" t="s">
        <v>72</v>
      </c>
      <c r="AY195" s="244" t="s">
        <v>125</v>
      </c>
    </row>
    <row r="196" s="12" customFormat="1">
      <c r="B196" s="245"/>
      <c r="C196" s="246"/>
      <c r="D196" s="232" t="s">
        <v>199</v>
      </c>
      <c r="E196" s="247" t="s">
        <v>21</v>
      </c>
      <c r="F196" s="248" t="s">
        <v>282</v>
      </c>
      <c r="G196" s="246"/>
      <c r="H196" s="249">
        <v>22.890000000000001</v>
      </c>
      <c r="I196" s="250"/>
      <c r="J196" s="246"/>
      <c r="K196" s="246"/>
      <c r="L196" s="251"/>
      <c r="M196" s="252"/>
      <c r="N196" s="253"/>
      <c r="O196" s="253"/>
      <c r="P196" s="253"/>
      <c r="Q196" s="253"/>
      <c r="R196" s="253"/>
      <c r="S196" s="253"/>
      <c r="T196" s="254"/>
      <c r="AT196" s="255" t="s">
        <v>199</v>
      </c>
      <c r="AU196" s="255" t="s">
        <v>82</v>
      </c>
      <c r="AV196" s="12" t="s">
        <v>82</v>
      </c>
      <c r="AW196" s="12" t="s">
        <v>35</v>
      </c>
      <c r="AX196" s="12" t="s">
        <v>72</v>
      </c>
      <c r="AY196" s="255" t="s">
        <v>125</v>
      </c>
    </row>
    <row r="197" s="11" customFormat="1">
      <c r="B197" s="235"/>
      <c r="C197" s="236"/>
      <c r="D197" s="232" t="s">
        <v>199</v>
      </c>
      <c r="E197" s="237" t="s">
        <v>21</v>
      </c>
      <c r="F197" s="238" t="s">
        <v>283</v>
      </c>
      <c r="G197" s="236"/>
      <c r="H197" s="237" t="s">
        <v>21</v>
      </c>
      <c r="I197" s="239"/>
      <c r="J197" s="236"/>
      <c r="K197" s="236"/>
      <c r="L197" s="240"/>
      <c r="M197" s="241"/>
      <c r="N197" s="242"/>
      <c r="O197" s="242"/>
      <c r="P197" s="242"/>
      <c r="Q197" s="242"/>
      <c r="R197" s="242"/>
      <c r="S197" s="242"/>
      <c r="T197" s="243"/>
      <c r="AT197" s="244" t="s">
        <v>199</v>
      </c>
      <c r="AU197" s="244" t="s">
        <v>82</v>
      </c>
      <c r="AV197" s="11" t="s">
        <v>80</v>
      </c>
      <c r="AW197" s="11" t="s">
        <v>35</v>
      </c>
      <c r="AX197" s="11" t="s">
        <v>72</v>
      </c>
      <c r="AY197" s="244" t="s">
        <v>125</v>
      </c>
    </row>
    <row r="198" s="12" customFormat="1">
      <c r="B198" s="245"/>
      <c r="C198" s="246"/>
      <c r="D198" s="232" t="s">
        <v>199</v>
      </c>
      <c r="E198" s="247" t="s">
        <v>21</v>
      </c>
      <c r="F198" s="248" t="s">
        <v>284</v>
      </c>
      <c r="G198" s="246"/>
      <c r="H198" s="249">
        <v>4.8300000000000001</v>
      </c>
      <c r="I198" s="250"/>
      <c r="J198" s="246"/>
      <c r="K198" s="246"/>
      <c r="L198" s="251"/>
      <c r="M198" s="252"/>
      <c r="N198" s="253"/>
      <c r="O198" s="253"/>
      <c r="P198" s="253"/>
      <c r="Q198" s="253"/>
      <c r="R198" s="253"/>
      <c r="S198" s="253"/>
      <c r="T198" s="254"/>
      <c r="AT198" s="255" t="s">
        <v>199</v>
      </c>
      <c r="AU198" s="255" t="s">
        <v>82</v>
      </c>
      <c r="AV198" s="12" t="s">
        <v>82</v>
      </c>
      <c r="AW198" s="12" t="s">
        <v>35</v>
      </c>
      <c r="AX198" s="12" t="s">
        <v>72</v>
      </c>
      <c r="AY198" s="255" t="s">
        <v>125</v>
      </c>
    </row>
    <row r="199" s="13" customFormat="1">
      <c r="B199" s="256"/>
      <c r="C199" s="257"/>
      <c r="D199" s="232" t="s">
        <v>199</v>
      </c>
      <c r="E199" s="258" t="s">
        <v>21</v>
      </c>
      <c r="F199" s="259" t="s">
        <v>205</v>
      </c>
      <c r="G199" s="257"/>
      <c r="H199" s="260">
        <v>27.719999999999999</v>
      </c>
      <c r="I199" s="261"/>
      <c r="J199" s="257"/>
      <c r="K199" s="257"/>
      <c r="L199" s="262"/>
      <c r="M199" s="263"/>
      <c r="N199" s="264"/>
      <c r="O199" s="264"/>
      <c r="P199" s="264"/>
      <c r="Q199" s="264"/>
      <c r="R199" s="264"/>
      <c r="S199" s="264"/>
      <c r="T199" s="265"/>
      <c r="AT199" s="266" t="s">
        <v>199</v>
      </c>
      <c r="AU199" s="266" t="s">
        <v>82</v>
      </c>
      <c r="AV199" s="13" t="s">
        <v>132</v>
      </c>
      <c r="AW199" s="13" t="s">
        <v>35</v>
      </c>
      <c r="AX199" s="13" t="s">
        <v>80</v>
      </c>
      <c r="AY199" s="266" t="s">
        <v>125</v>
      </c>
    </row>
    <row r="200" s="1" customFormat="1" ht="38.25" customHeight="1">
      <c r="B200" s="45"/>
      <c r="C200" s="220" t="s">
        <v>285</v>
      </c>
      <c r="D200" s="220" t="s">
        <v>127</v>
      </c>
      <c r="E200" s="221" t="s">
        <v>286</v>
      </c>
      <c r="F200" s="222" t="s">
        <v>287</v>
      </c>
      <c r="G200" s="223" t="s">
        <v>195</v>
      </c>
      <c r="H200" s="224">
        <v>8.3160000000000007</v>
      </c>
      <c r="I200" s="225"/>
      <c r="J200" s="226">
        <f>ROUND(I200*H200,2)</f>
        <v>0</v>
      </c>
      <c r="K200" s="222" t="s">
        <v>131</v>
      </c>
      <c r="L200" s="71"/>
      <c r="M200" s="227" t="s">
        <v>21</v>
      </c>
      <c r="N200" s="228" t="s">
        <v>43</v>
      </c>
      <c r="O200" s="46"/>
      <c r="P200" s="229">
        <f>O200*H200</f>
        <v>0</v>
      </c>
      <c r="Q200" s="229">
        <v>0</v>
      </c>
      <c r="R200" s="229">
        <f>Q200*H200</f>
        <v>0</v>
      </c>
      <c r="S200" s="229">
        <v>0</v>
      </c>
      <c r="T200" s="230">
        <f>S200*H200</f>
        <v>0</v>
      </c>
      <c r="AR200" s="23" t="s">
        <v>132</v>
      </c>
      <c r="AT200" s="23" t="s">
        <v>127</v>
      </c>
      <c r="AU200" s="23" t="s">
        <v>82</v>
      </c>
      <c r="AY200" s="23" t="s">
        <v>125</v>
      </c>
      <c r="BE200" s="231">
        <f>IF(N200="základní",J200,0)</f>
        <v>0</v>
      </c>
      <c r="BF200" s="231">
        <f>IF(N200="snížená",J200,0)</f>
        <v>0</v>
      </c>
      <c r="BG200" s="231">
        <f>IF(N200="zákl. přenesená",J200,0)</f>
        <v>0</v>
      </c>
      <c r="BH200" s="231">
        <f>IF(N200="sníž. přenesená",J200,0)</f>
        <v>0</v>
      </c>
      <c r="BI200" s="231">
        <f>IF(N200="nulová",J200,0)</f>
        <v>0</v>
      </c>
      <c r="BJ200" s="23" t="s">
        <v>80</v>
      </c>
      <c r="BK200" s="231">
        <f>ROUND(I200*H200,2)</f>
        <v>0</v>
      </c>
      <c r="BL200" s="23" t="s">
        <v>132</v>
      </c>
      <c r="BM200" s="23" t="s">
        <v>288</v>
      </c>
    </row>
    <row r="201" s="1" customFormat="1">
      <c r="B201" s="45"/>
      <c r="C201" s="73"/>
      <c r="D201" s="232" t="s">
        <v>134</v>
      </c>
      <c r="E201" s="73"/>
      <c r="F201" s="233" t="s">
        <v>280</v>
      </c>
      <c r="G201" s="73"/>
      <c r="H201" s="73"/>
      <c r="I201" s="190"/>
      <c r="J201" s="73"/>
      <c r="K201" s="73"/>
      <c r="L201" s="71"/>
      <c r="M201" s="234"/>
      <c r="N201" s="46"/>
      <c r="O201" s="46"/>
      <c r="P201" s="46"/>
      <c r="Q201" s="46"/>
      <c r="R201" s="46"/>
      <c r="S201" s="46"/>
      <c r="T201" s="94"/>
      <c r="AT201" s="23" t="s">
        <v>134</v>
      </c>
      <c r="AU201" s="23" t="s">
        <v>82</v>
      </c>
    </row>
    <row r="202" s="12" customFormat="1">
      <c r="B202" s="245"/>
      <c r="C202" s="246"/>
      <c r="D202" s="232" t="s">
        <v>199</v>
      </c>
      <c r="E202" s="247" t="s">
        <v>21</v>
      </c>
      <c r="F202" s="248" t="s">
        <v>289</v>
      </c>
      <c r="G202" s="246"/>
      <c r="H202" s="249">
        <v>8.3160000000000007</v>
      </c>
      <c r="I202" s="250"/>
      <c r="J202" s="246"/>
      <c r="K202" s="246"/>
      <c r="L202" s="251"/>
      <c r="M202" s="252"/>
      <c r="N202" s="253"/>
      <c r="O202" s="253"/>
      <c r="P202" s="253"/>
      <c r="Q202" s="253"/>
      <c r="R202" s="253"/>
      <c r="S202" s="253"/>
      <c r="T202" s="254"/>
      <c r="AT202" s="255" t="s">
        <v>199</v>
      </c>
      <c r="AU202" s="255" t="s">
        <v>82</v>
      </c>
      <c r="AV202" s="12" t="s">
        <v>82</v>
      </c>
      <c r="AW202" s="12" t="s">
        <v>35</v>
      </c>
      <c r="AX202" s="12" t="s">
        <v>80</v>
      </c>
      <c r="AY202" s="255" t="s">
        <v>125</v>
      </c>
    </row>
    <row r="203" s="1" customFormat="1" ht="25.5" customHeight="1">
      <c r="B203" s="45"/>
      <c r="C203" s="220" t="s">
        <v>290</v>
      </c>
      <c r="D203" s="220" t="s">
        <v>127</v>
      </c>
      <c r="E203" s="221" t="s">
        <v>291</v>
      </c>
      <c r="F203" s="222" t="s">
        <v>292</v>
      </c>
      <c r="G203" s="223" t="s">
        <v>145</v>
      </c>
      <c r="H203" s="224">
        <v>15</v>
      </c>
      <c r="I203" s="225"/>
      <c r="J203" s="226">
        <f>ROUND(I203*H203,2)</f>
        <v>0</v>
      </c>
      <c r="K203" s="222" t="s">
        <v>131</v>
      </c>
      <c r="L203" s="71"/>
      <c r="M203" s="227" t="s">
        <v>21</v>
      </c>
      <c r="N203" s="228" t="s">
        <v>43</v>
      </c>
      <c r="O203" s="46"/>
      <c r="P203" s="229">
        <f>O203*H203</f>
        <v>0</v>
      </c>
      <c r="Q203" s="229">
        <v>0</v>
      </c>
      <c r="R203" s="229">
        <f>Q203*H203</f>
        <v>0</v>
      </c>
      <c r="S203" s="229">
        <v>0</v>
      </c>
      <c r="T203" s="230">
        <f>S203*H203</f>
        <v>0</v>
      </c>
      <c r="AR203" s="23" t="s">
        <v>132</v>
      </c>
      <c r="AT203" s="23" t="s">
        <v>127</v>
      </c>
      <c r="AU203" s="23" t="s">
        <v>82</v>
      </c>
      <c r="AY203" s="23" t="s">
        <v>125</v>
      </c>
      <c r="BE203" s="231">
        <f>IF(N203="základní",J203,0)</f>
        <v>0</v>
      </c>
      <c r="BF203" s="231">
        <f>IF(N203="snížená",J203,0)</f>
        <v>0</v>
      </c>
      <c r="BG203" s="231">
        <f>IF(N203="zákl. přenesená",J203,0)</f>
        <v>0</v>
      </c>
      <c r="BH203" s="231">
        <f>IF(N203="sníž. přenesená",J203,0)</f>
        <v>0</v>
      </c>
      <c r="BI203" s="231">
        <f>IF(N203="nulová",J203,0)</f>
        <v>0</v>
      </c>
      <c r="BJ203" s="23" t="s">
        <v>80</v>
      </c>
      <c r="BK203" s="231">
        <f>ROUND(I203*H203,2)</f>
        <v>0</v>
      </c>
      <c r="BL203" s="23" t="s">
        <v>132</v>
      </c>
      <c r="BM203" s="23" t="s">
        <v>293</v>
      </c>
    </row>
    <row r="204" s="1" customFormat="1">
      <c r="B204" s="45"/>
      <c r="C204" s="73"/>
      <c r="D204" s="232" t="s">
        <v>134</v>
      </c>
      <c r="E204" s="73"/>
      <c r="F204" s="233" t="s">
        <v>294</v>
      </c>
      <c r="G204" s="73"/>
      <c r="H204" s="73"/>
      <c r="I204" s="190"/>
      <c r="J204" s="73"/>
      <c r="K204" s="73"/>
      <c r="L204" s="71"/>
      <c r="M204" s="234"/>
      <c r="N204" s="46"/>
      <c r="O204" s="46"/>
      <c r="P204" s="46"/>
      <c r="Q204" s="46"/>
      <c r="R204" s="46"/>
      <c r="S204" s="46"/>
      <c r="T204" s="94"/>
      <c r="AT204" s="23" t="s">
        <v>134</v>
      </c>
      <c r="AU204" s="23" t="s">
        <v>82</v>
      </c>
    </row>
    <row r="205" s="1" customFormat="1" ht="25.5" customHeight="1">
      <c r="B205" s="45"/>
      <c r="C205" s="220" t="s">
        <v>295</v>
      </c>
      <c r="D205" s="220" t="s">
        <v>127</v>
      </c>
      <c r="E205" s="221" t="s">
        <v>296</v>
      </c>
      <c r="F205" s="222" t="s">
        <v>297</v>
      </c>
      <c r="G205" s="223" t="s">
        <v>145</v>
      </c>
      <c r="H205" s="224">
        <v>2</v>
      </c>
      <c r="I205" s="225"/>
      <c r="J205" s="226">
        <f>ROUND(I205*H205,2)</f>
        <v>0</v>
      </c>
      <c r="K205" s="222" t="s">
        <v>131</v>
      </c>
      <c r="L205" s="71"/>
      <c r="M205" s="227" t="s">
        <v>21</v>
      </c>
      <c r="N205" s="228" t="s">
        <v>43</v>
      </c>
      <c r="O205" s="46"/>
      <c r="P205" s="229">
        <f>O205*H205</f>
        <v>0</v>
      </c>
      <c r="Q205" s="229">
        <v>0</v>
      </c>
      <c r="R205" s="229">
        <f>Q205*H205</f>
        <v>0</v>
      </c>
      <c r="S205" s="229">
        <v>0</v>
      </c>
      <c r="T205" s="230">
        <f>S205*H205</f>
        <v>0</v>
      </c>
      <c r="AR205" s="23" t="s">
        <v>132</v>
      </c>
      <c r="AT205" s="23" t="s">
        <v>127</v>
      </c>
      <c r="AU205" s="23" t="s">
        <v>82</v>
      </c>
      <c r="AY205" s="23" t="s">
        <v>125</v>
      </c>
      <c r="BE205" s="231">
        <f>IF(N205="základní",J205,0)</f>
        <v>0</v>
      </c>
      <c r="BF205" s="231">
        <f>IF(N205="snížená",J205,0)</f>
        <v>0</v>
      </c>
      <c r="BG205" s="231">
        <f>IF(N205="zákl. přenesená",J205,0)</f>
        <v>0</v>
      </c>
      <c r="BH205" s="231">
        <f>IF(N205="sníž. přenesená",J205,0)</f>
        <v>0</v>
      </c>
      <c r="BI205" s="231">
        <f>IF(N205="nulová",J205,0)</f>
        <v>0</v>
      </c>
      <c r="BJ205" s="23" t="s">
        <v>80</v>
      </c>
      <c r="BK205" s="231">
        <f>ROUND(I205*H205,2)</f>
        <v>0</v>
      </c>
      <c r="BL205" s="23" t="s">
        <v>132</v>
      </c>
      <c r="BM205" s="23" t="s">
        <v>298</v>
      </c>
    </row>
    <row r="206" s="1" customFormat="1">
      <c r="B206" s="45"/>
      <c r="C206" s="73"/>
      <c r="D206" s="232" t="s">
        <v>134</v>
      </c>
      <c r="E206" s="73"/>
      <c r="F206" s="233" t="s">
        <v>294</v>
      </c>
      <c r="G206" s="73"/>
      <c r="H206" s="73"/>
      <c r="I206" s="190"/>
      <c r="J206" s="73"/>
      <c r="K206" s="73"/>
      <c r="L206" s="71"/>
      <c r="M206" s="234"/>
      <c r="N206" s="46"/>
      <c r="O206" s="46"/>
      <c r="P206" s="46"/>
      <c r="Q206" s="46"/>
      <c r="R206" s="46"/>
      <c r="S206" s="46"/>
      <c r="T206" s="94"/>
      <c r="AT206" s="23" t="s">
        <v>134</v>
      </c>
      <c r="AU206" s="23" t="s">
        <v>82</v>
      </c>
    </row>
    <row r="207" s="1" customFormat="1" ht="38.25" customHeight="1">
      <c r="B207" s="45"/>
      <c r="C207" s="220" t="s">
        <v>299</v>
      </c>
      <c r="D207" s="220" t="s">
        <v>127</v>
      </c>
      <c r="E207" s="221" t="s">
        <v>300</v>
      </c>
      <c r="F207" s="222" t="s">
        <v>301</v>
      </c>
      <c r="G207" s="223" t="s">
        <v>145</v>
      </c>
      <c r="H207" s="224">
        <v>45</v>
      </c>
      <c r="I207" s="225"/>
      <c r="J207" s="226">
        <f>ROUND(I207*H207,2)</f>
        <v>0</v>
      </c>
      <c r="K207" s="222" t="s">
        <v>131</v>
      </c>
      <c r="L207" s="71"/>
      <c r="M207" s="227" t="s">
        <v>21</v>
      </c>
      <c r="N207" s="228" t="s">
        <v>43</v>
      </c>
      <c r="O207" s="46"/>
      <c r="P207" s="229">
        <f>O207*H207</f>
        <v>0</v>
      </c>
      <c r="Q207" s="229">
        <v>0</v>
      </c>
      <c r="R207" s="229">
        <f>Q207*H207</f>
        <v>0</v>
      </c>
      <c r="S207" s="229">
        <v>0</v>
      </c>
      <c r="T207" s="230">
        <f>S207*H207</f>
        <v>0</v>
      </c>
      <c r="AR207" s="23" t="s">
        <v>132</v>
      </c>
      <c r="AT207" s="23" t="s">
        <v>127</v>
      </c>
      <c r="AU207" s="23" t="s">
        <v>82</v>
      </c>
      <c r="AY207" s="23" t="s">
        <v>125</v>
      </c>
      <c r="BE207" s="231">
        <f>IF(N207="základní",J207,0)</f>
        <v>0</v>
      </c>
      <c r="BF207" s="231">
        <f>IF(N207="snížená",J207,0)</f>
        <v>0</v>
      </c>
      <c r="BG207" s="231">
        <f>IF(N207="zákl. přenesená",J207,0)</f>
        <v>0</v>
      </c>
      <c r="BH207" s="231">
        <f>IF(N207="sníž. přenesená",J207,0)</f>
        <v>0</v>
      </c>
      <c r="BI207" s="231">
        <f>IF(N207="nulová",J207,0)</f>
        <v>0</v>
      </c>
      <c r="BJ207" s="23" t="s">
        <v>80</v>
      </c>
      <c r="BK207" s="231">
        <f>ROUND(I207*H207,2)</f>
        <v>0</v>
      </c>
      <c r="BL207" s="23" t="s">
        <v>132</v>
      </c>
      <c r="BM207" s="23" t="s">
        <v>302</v>
      </c>
    </row>
    <row r="208" s="1" customFormat="1">
      <c r="B208" s="45"/>
      <c r="C208" s="73"/>
      <c r="D208" s="232" t="s">
        <v>134</v>
      </c>
      <c r="E208" s="73"/>
      <c r="F208" s="233" t="s">
        <v>294</v>
      </c>
      <c r="G208" s="73"/>
      <c r="H208" s="73"/>
      <c r="I208" s="190"/>
      <c r="J208" s="73"/>
      <c r="K208" s="73"/>
      <c r="L208" s="71"/>
      <c r="M208" s="234"/>
      <c r="N208" s="46"/>
      <c r="O208" s="46"/>
      <c r="P208" s="46"/>
      <c r="Q208" s="46"/>
      <c r="R208" s="46"/>
      <c r="S208" s="46"/>
      <c r="T208" s="94"/>
      <c r="AT208" s="23" t="s">
        <v>134</v>
      </c>
      <c r="AU208" s="23" t="s">
        <v>82</v>
      </c>
    </row>
    <row r="209" s="1" customFormat="1">
      <c r="B209" s="45"/>
      <c r="C209" s="73"/>
      <c r="D209" s="232" t="s">
        <v>136</v>
      </c>
      <c r="E209" s="73"/>
      <c r="F209" s="233" t="s">
        <v>303</v>
      </c>
      <c r="G209" s="73"/>
      <c r="H209" s="73"/>
      <c r="I209" s="190"/>
      <c r="J209" s="73"/>
      <c r="K209" s="73"/>
      <c r="L209" s="71"/>
      <c r="M209" s="234"/>
      <c r="N209" s="46"/>
      <c r="O209" s="46"/>
      <c r="P209" s="46"/>
      <c r="Q209" s="46"/>
      <c r="R209" s="46"/>
      <c r="S209" s="46"/>
      <c r="T209" s="94"/>
      <c r="AT209" s="23" t="s">
        <v>136</v>
      </c>
      <c r="AU209" s="23" t="s">
        <v>82</v>
      </c>
    </row>
    <row r="210" s="12" customFormat="1">
      <c r="B210" s="245"/>
      <c r="C210" s="246"/>
      <c r="D210" s="232" t="s">
        <v>199</v>
      </c>
      <c r="E210" s="247" t="s">
        <v>21</v>
      </c>
      <c r="F210" s="248" t="s">
        <v>304</v>
      </c>
      <c r="G210" s="246"/>
      <c r="H210" s="249">
        <v>45</v>
      </c>
      <c r="I210" s="250"/>
      <c r="J210" s="246"/>
      <c r="K210" s="246"/>
      <c r="L210" s="251"/>
      <c r="M210" s="252"/>
      <c r="N210" s="253"/>
      <c r="O210" s="253"/>
      <c r="P210" s="253"/>
      <c r="Q210" s="253"/>
      <c r="R210" s="253"/>
      <c r="S210" s="253"/>
      <c r="T210" s="254"/>
      <c r="AT210" s="255" t="s">
        <v>199</v>
      </c>
      <c r="AU210" s="255" t="s">
        <v>82</v>
      </c>
      <c r="AV210" s="12" t="s">
        <v>82</v>
      </c>
      <c r="AW210" s="12" t="s">
        <v>35</v>
      </c>
      <c r="AX210" s="12" t="s">
        <v>80</v>
      </c>
      <c r="AY210" s="255" t="s">
        <v>125</v>
      </c>
    </row>
    <row r="211" s="1" customFormat="1" ht="38.25" customHeight="1">
      <c r="B211" s="45"/>
      <c r="C211" s="220" t="s">
        <v>305</v>
      </c>
      <c r="D211" s="220" t="s">
        <v>127</v>
      </c>
      <c r="E211" s="221" t="s">
        <v>306</v>
      </c>
      <c r="F211" s="222" t="s">
        <v>307</v>
      </c>
      <c r="G211" s="223" t="s">
        <v>145</v>
      </c>
      <c r="H211" s="224">
        <v>6</v>
      </c>
      <c r="I211" s="225"/>
      <c r="J211" s="226">
        <f>ROUND(I211*H211,2)</f>
        <v>0</v>
      </c>
      <c r="K211" s="222" t="s">
        <v>131</v>
      </c>
      <c r="L211" s="71"/>
      <c r="M211" s="227" t="s">
        <v>21</v>
      </c>
      <c r="N211" s="228" t="s">
        <v>43</v>
      </c>
      <c r="O211" s="46"/>
      <c r="P211" s="229">
        <f>O211*H211</f>
        <v>0</v>
      </c>
      <c r="Q211" s="229">
        <v>0</v>
      </c>
      <c r="R211" s="229">
        <f>Q211*H211</f>
        <v>0</v>
      </c>
      <c r="S211" s="229">
        <v>0</v>
      </c>
      <c r="T211" s="230">
        <f>S211*H211</f>
        <v>0</v>
      </c>
      <c r="AR211" s="23" t="s">
        <v>132</v>
      </c>
      <c r="AT211" s="23" t="s">
        <v>127</v>
      </c>
      <c r="AU211" s="23" t="s">
        <v>82</v>
      </c>
      <c r="AY211" s="23" t="s">
        <v>125</v>
      </c>
      <c r="BE211" s="231">
        <f>IF(N211="základní",J211,0)</f>
        <v>0</v>
      </c>
      <c r="BF211" s="231">
        <f>IF(N211="snížená",J211,0)</f>
        <v>0</v>
      </c>
      <c r="BG211" s="231">
        <f>IF(N211="zákl. přenesená",J211,0)</f>
        <v>0</v>
      </c>
      <c r="BH211" s="231">
        <f>IF(N211="sníž. přenesená",J211,0)</f>
        <v>0</v>
      </c>
      <c r="BI211" s="231">
        <f>IF(N211="nulová",J211,0)</f>
        <v>0</v>
      </c>
      <c r="BJ211" s="23" t="s">
        <v>80</v>
      </c>
      <c r="BK211" s="231">
        <f>ROUND(I211*H211,2)</f>
        <v>0</v>
      </c>
      <c r="BL211" s="23" t="s">
        <v>132</v>
      </c>
      <c r="BM211" s="23" t="s">
        <v>308</v>
      </c>
    </row>
    <row r="212" s="1" customFormat="1">
      <c r="B212" s="45"/>
      <c r="C212" s="73"/>
      <c r="D212" s="232" t="s">
        <v>134</v>
      </c>
      <c r="E212" s="73"/>
      <c r="F212" s="233" t="s">
        <v>294</v>
      </c>
      <c r="G212" s="73"/>
      <c r="H212" s="73"/>
      <c r="I212" s="190"/>
      <c r="J212" s="73"/>
      <c r="K212" s="73"/>
      <c r="L212" s="71"/>
      <c r="M212" s="234"/>
      <c r="N212" s="46"/>
      <c r="O212" s="46"/>
      <c r="P212" s="46"/>
      <c r="Q212" s="46"/>
      <c r="R212" s="46"/>
      <c r="S212" s="46"/>
      <c r="T212" s="94"/>
      <c r="AT212" s="23" t="s">
        <v>134</v>
      </c>
      <c r="AU212" s="23" t="s">
        <v>82</v>
      </c>
    </row>
    <row r="213" s="1" customFormat="1">
      <c r="B213" s="45"/>
      <c r="C213" s="73"/>
      <c r="D213" s="232" t="s">
        <v>136</v>
      </c>
      <c r="E213" s="73"/>
      <c r="F213" s="233" t="s">
        <v>303</v>
      </c>
      <c r="G213" s="73"/>
      <c r="H213" s="73"/>
      <c r="I213" s="190"/>
      <c r="J213" s="73"/>
      <c r="K213" s="73"/>
      <c r="L213" s="71"/>
      <c r="M213" s="234"/>
      <c r="N213" s="46"/>
      <c r="O213" s="46"/>
      <c r="P213" s="46"/>
      <c r="Q213" s="46"/>
      <c r="R213" s="46"/>
      <c r="S213" s="46"/>
      <c r="T213" s="94"/>
      <c r="AT213" s="23" t="s">
        <v>136</v>
      </c>
      <c r="AU213" s="23" t="s">
        <v>82</v>
      </c>
    </row>
    <row r="214" s="12" customFormat="1">
      <c r="B214" s="245"/>
      <c r="C214" s="246"/>
      <c r="D214" s="232" t="s">
        <v>199</v>
      </c>
      <c r="E214" s="247" t="s">
        <v>21</v>
      </c>
      <c r="F214" s="248" t="s">
        <v>309</v>
      </c>
      <c r="G214" s="246"/>
      <c r="H214" s="249">
        <v>6</v>
      </c>
      <c r="I214" s="250"/>
      <c r="J214" s="246"/>
      <c r="K214" s="246"/>
      <c r="L214" s="251"/>
      <c r="M214" s="252"/>
      <c r="N214" s="253"/>
      <c r="O214" s="253"/>
      <c r="P214" s="253"/>
      <c r="Q214" s="253"/>
      <c r="R214" s="253"/>
      <c r="S214" s="253"/>
      <c r="T214" s="254"/>
      <c r="AT214" s="255" t="s">
        <v>199</v>
      </c>
      <c r="AU214" s="255" t="s">
        <v>82</v>
      </c>
      <c r="AV214" s="12" t="s">
        <v>82</v>
      </c>
      <c r="AW214" s="12" t="s">
        <v>35</v>
      </c>
      <c r="AX214" s="12" t="s">
        <v>80</v>
      </c>
      <c r="AY214" s="255" t="s">
        <v>125</v>
      </c>
    </row>
    <row r="215" s="1" customFormat="1" ht="38.25" customHeight="1">
      <c r="B215" s="45"/>
      <c r="C215" s="220" t="s">
        <v>310</v>
      </c>
      <c r="D215" s="220" t="s">
        <v>127</v>
      </c>
      <c r="E215" s="221" t="s">
        <v>311</v>
      </c>
      <c r="F215" s="222" t="s">
        <v>312</v>
      </c>
      <c r="G215" s="223" t="s">
        <v>195</v>
      </c>
      <c r="H215" s="224">
        <v>328.40699999999998</v>
      </c>
      <c r="I215" s="225"/>
      <c r="J215" s="226">
        <f>ROUND(I215*H215,2)</f>
        <v>0</v>
      </c>
      <c r="K215" s="222" t="s">
        <v>131</v>
      </c>
      <c r="L215" s="71"/>
      <c r="M215" s="227" t="s">
        <v>21</v>
      </c>
      <c r="N215" s="228" t="s">
        <v>43</v>
      </c>
      <c r="O215" s="46"/>
      <c r="P215" s="229">
        <f>O215*H215</f>
        <v>0</v>
      </c>
      <c r="Q215" s="229">
        <v>0</v>
      </c>
      <c r="R215" s="229">
        <f>Q215*H215</f>
        <v>0</v>
      </c>
      <c r="S215" s="229">
        <v>0</v>
      </c>
      <c r="T215" s="230">
        <f>S215*H215</f>
        <v>0</v>
      </c>
      <c r="AR215" s="23" t="s">
        <v>132</v>
      </c>
      <c r="AT215" s="23" t="s">
        <v>127</v>
      </c>
      <c r="AU215" s="23" t="s">
        <v>82</v>
      </c>
      <c r="AY215" s="23" t="s">
        <v>125</v>
      </c>
      <c r="BE215" s="231">
        <f>IF(N215="základní",J215,0)</f>
        <v>0</v>
      </c>
      <c r="BF215" s="231">
        <f>IF(N215="snížená",J215,0)</f>
        <v>0</v>
      </c>
      <c r="BG215" s="231">
        <f>IF(N215="zákl. přenesená",J215,0)</f>
        <v>0</v>
      </c>
      <c r="BH215" s="231">
        <f>IF(N215="sníž. přenesená",J215,0)</f>
        <v>0</v>
      </c>
      <c r="BI215" s="231">
        <f>IF(N215="nulová",J215,0)</f>
        <v>0</v>
      </c>
      <c r="BJ215" s="23" t="s">
        <v>80</v>
      </c>
      <c r="BK215" s="231">
        <f>ROUND(I215*H215,2)</f>
        <v>0</v>
      </c>
      <c r="BL215" s="23" t="s">
        <v>132</v>
      </c>
      <c r="BM215" s="23" t="s">
        <v>313</v>
      </c>
    </row>
    <row r="216" s="1" customFormat="1">
      <c r="B216" s="45"/>
      <c r="C216" s="73"/>
      <c r="D216" s="232" t="s">
        <v>134</v>
      </c>
      <c r="E216" s="73"/>
      <c r="F216" s="233" t="s">
        <v>314</v>
      </c>
      <c r="G216" s="73"/>
      <c r="H216" s="73"/>
      <c r="I216" s="190"/>
      <c r="J216" s="73"/>
      <c r="K216" s="73"/>
      <c r="L216" s="71"/>
      <c r="M216" s="234"/>
      <c r="N216" s="46"/>
      <c r="O216" s="46"/>
      <c r="P216" s="46"/>
      <c r="Q216" s="46"/>
      <c r="R216" s="46"/>
      <c r="S216" s="46"/>
      <c r="T216" s="94"/>
      <c r="AT216" s="23" t="s">
        <v>134</v>
      </c>
      <c r="AU216" s="23" t="s">
        <v>82</v>
      </c>
    </row>
    <row r="217" s="1" customFormat="1">
      <c r="B217" s="45"/>
      <c r="C217" s="73"/>
      <c r="D217" s="232" t="s">
        <v>136</v>
      </c>
      <c r="E217" s="73"/>
      <c r="F217" s="233" t="s">
        <v>303</v>
      </c>
      <c r="G217" s="73"/>
      <c r="H217" s="73"/>
      <c r="I217" s="190"/>
      <c r="J217" s="73"/>
      <c r="K217" s="73"/>
      <c r="L217" s="71"/>
      <c r="M217" s="234"/>
      <c r="N217" s="46"/>
      <c r="O217" s="46"/>
      <c r="P217" s="46"/>
      <c r="Q217" s="46"/>
      <c r="R217" s="46"/>
      <c r="S217" s="46"/>
      <c r="T217" s="94"/>
      <c r="AT217" s="23" t="s">
        <v>136</v>
      </c>
      <c r="AU217" s="23" t="s">
        <v>82</v>
      </c>
    </row>
    <row r="218" s="12" customFormat="1">
      <c r="B218" s="245"/>
      <c r="C218" s="246"/>
      <c r="D218" s="232" t="s">
        <v>199</v>
      </c>
      <c r="E218" s="247" t="s">
        <v>21</v>
      </c>
      <c r="F218" s="248" t="s">
        <v>315</v>
      </c>
      <c r="G218" s="246"/>
      <c r="H218" s="249">
        <v>328.40699999999998</v>
      </c>
      <c r="I218" s="250"/>
      <c r="J218" s="246"/>
      <c r="K218" s="246"/>
      <c r="L218" s="251"/>
      <c r="M218" s="252"/>
      <c r="N218" s="253"/>
      <c r="O218" s="253"/>
      <c r="P218" s="253"/>
      <c r="Q218" s="253"/>
      <c r="R218" s="253"/>
      <c r="S218" s="253"/>
      <c r="T218" s="254"/>
      <c r="AT218" s="255" t="s">
        <v>199</v>
      </c>
      <c r="AU218" s="255" t="s">
        <v>82</v>
      </c>
      <c r="AV218" s="12" t="s">
        <v>82</v>
      </c>
      <c r="AW218" s="12" t="s">
        <v>35</v>
      </c>
      <c r="AX218" s="12" t="s">
        <v>80</v>
      </c>
      <c r="AY218" s="255" t="s">
        <v>125</v>
      </c>
    </row>
    <row r="219" s="1" customFormat="1" ht="38.25" customHeight="1">
      <c r="B219" s="45"/>
      <c r="C219" s="220" t="s">
        <v>316</v>
      </c>
      <c r="D219" s="220" t="s">
        <v>127</v>
      </c>
      <c r="E219" s="221" t="s">
        <v>317</v>
      </c>
      <c r="F219" s="222" t="s">
        <v>318</v>
      </c>
      <c r="G219" s="223" t="s">
        <v>195</v>
      </c>
      <c r="H219" s="224">
        <v>149.178</v>
      </c>
      <c r="I219" s="225"/>
      <c r="J219" s="226">
        <f>ROUND(I219*H219,2)</f>
        <v>0</v>
      </c>
      <c r="K219" s="222" t="s">
        <v>131</v>
      </c>
      <c r="L219" s="71"/>
      <c r="M219" s="227" t="s">
        <v>21</v>
      </c>
      <c r="N219" s="228" t="s">
        <v>43</v>
      </c>
      <c r="O219" s="46"/>
      <c r="P219" s="229">
        <f>O219*H219</f>
        <v>0</v>
      </c>
      <c r="Q219" s="229">
        <v>0</v>
      </c>
      <c r="R219" s="229">
        <f>Q219*H219</f>
        <v>0</v>
      </c>
      <c r="S219" s="229">
        <v>0</v>
      </c>
      <c r="T219" s="230">
        <f>S219*H219</f>
        <v>0</v>
      </c>
      <c r="AR219" s="23" t="s">
        <v>132</v>
      </c>
      <c r="AT219" s="23" t="s">
        <v>127</v>
      </c>
      <c r="AU219" s="23" t="s">
        <v>82</v>
      </c>
      <c r="AY219" s="23" t="s">
        <v>125</v>
      </c>
      <c r="BE219" s="231">
        <f>IF(N219="základní",J219,0)</f>
        <v>0</v>
      </c>
      <c r="BF219" s="231">
        <f>IF(N219="snížená",J219,0)</f>
        <v>0</v>
      </c>
      <c r="BG219" s="231">
        <f>IF(N219="zákl. přenesená",J219,0)</f>
        <v>0</v>
      </c>
      <c r="BH219" s="231">
        <f>IF(N219="sníž. přenesená",J219,0)</f>
        <v>0</v>
      </c>
      <c r="BI219" s="231">
        <f>IF(N219="nulová",J219,0)</f>
        <v>0</v>
      </c>
      <c r="BJ219" s="23" t="s">
        <v>80</v>
      </c>
      <c r="BK219" s="231">
        <f>ROUND(I219*H219,2)</f>
        <v>0</v>
      </c>
      <c r="BL219" s="23" t="s">
        <v>132</v>
      </c>
      <c r="BM219" s="23" t="s">
        <v>319</v>
      </c>
    </row>
    <row r="220" s="1" customFormat="1">
      <c r="B220" s="45"/>
      <c r="C220" s="73"/>
      <c r="D220" s="232" t="s">
        <v>134</v>
      </c>
      <c r="E220" s="73"/>
      <c r="F220" s="233" t="s">
        <v>314</v>
      </c>
      <c r="G220" s="73"/>
      <c r="H220" s="73"/>
      <c r="I220" s="190"/>
      <c r="J220" s="73"/>
      <c r="K220" s="73"/>
      <c r="L220" s="71"/>
      <c r="M220" s="234"/>
      <c r="N220" s="46"/>
      <c r="O220" s="46"/>
      <c r="P220" s="46"/>
      <c r="Q220" s="46"/>
      <c r="R220" s="46"/>
      <c r="S220" s="46"/>
      <c r="T220" s="94"/>
      <c r="AT220" s="23" t="s">
        <v>134</v>
      </c>
      <c r="AU220" s="23" t="s">
        <v>82</v>
      </c>
    </row>
    <row r="221" s="1" customFormat="1">
      <c r="B221" s="45"/>
      <c r="C221" s="73"/>
      <c r="D221" s="232" t="s">
        <v>136</v>
      </c>
      <c r="E221" s="73"/>
      <c r="F221" s="233" t="s">
        <v>303</v>
      </c>
      <c r="G221" s="73"/>
      <c r="H221" s="73"/>
      <c r="I221" s="190"/>
      <c r="J221" s="73"/>
      <c r="K221" s="73"/>
      <c r="L221" s="71"/>
      <c r="M221" s="234"/>
      <c r="N221" s="46"/>
      <c r="O221" s="46"/>
      <c r="P221" s="46"/>
      <c r="Q221" s="46"/>
      <c r="R221" s="46"/>
      <c r="S221" s="46"/>
      <c r="T221" s="94"/>
      <c r="AT221" s="23" t="s">
        <v>136</v>
      </c>
      <c r="AU221" s="23" t="s">
        <v>82</v>
      </c>
    </row>
    <row r="222" s="11" customFormat="1">
      <c r="B222" s="235"/>
      <c r="C222" s="236"/>
      <c r="D222" s="232" t="s">
        <v>199</v>
      </c>
      <c r="E222" s="237" t="s">
        <v>21</v>
      </c>
      <c r="F222" s="238" t="s">
        <v>210</v>
      </c>
      <c r="G222" s="236"/>
      <c r="H222" s="237" t="s">
        <v>21</v>
      </c>
      <c r="I222" s="239"/>
      <c r="J222" s="236"/>
      <c r="K222" s="236"/>
      <c r="L222" s="240"/>
      <c r="M222" s="241"/>
      <c r="N222" s="242"/>
      <c r="O222" s="242"/>
      <c r="P222" s="242"/>
      <c r="Q222" s="242"/>
      <c r="R222" s="242"/>
      <c r="S222" s="242"/>
      <c r="T222" s="243"/>
      <c r="AT222" s="244" t="s">
        <v>199</v>
      </c>
      <c r="AU222" s="244" t="s">
        <v>82</v>
      </c>
      <c r="AV222" s="11" t="s">
        <v>80</v>
      </c>
      <c r="AW222" s="11" t="s">
        <v>35</v>
      </c>
      <c r="AX222" s="11" t="s">
        <v>72</v>
      </c>
      <c r="AY222" s="244" t="s">
        <v>125</v>
      </c>
    </row>
    <row r="223" s="12" customFormat="1">
      <c r="B223" s="245"/>
      <c r="C223" s="246"/>
      <c r="D223" s="232" t="s">
        <v>199</v>
      </c>
      <c r="E223" s="247" t="s">
        <v>21</v>
      </c>
      <c r="F223" s="248" t="s">
        <v>320</v>
      </c>
      <c r="G223" s="246"/>
      <c r="H223" s="249">
        <v>53.590000000000003</v>
      </c>
      <c r="I223" s="250"/>
      <c r="J223" s="246"/>
      <c r="K223" s="246"/>
      <c r="L223" s="251"/>
      <c r="M223" s="252"/>
      <c r="N223" s="253"/>
      <c r="O223" s="253"/>
      <c r="P223" s="253"/>
      <c r="Q223" s="253"/>
      <c r="R223" s="253"/>
      <c r="S223" s="253"/>
      <c r="T223" s="254"/>
      <c r="AT223" s="255" t="s">
        <v>199</v>
      </c>
      <c r="AU223" s="255" t="s">
        <v>82</v>
      </c>
      <c r="AV223" s="12" t="s">
        <v>82</v>
      </c>
      <c r="AW223" s="12" t="s">
        <v>35</v>
      </c>
      <c r="AX223" s="12" t="s">
        <v>72</v>
      </c>
      <c r="AY223" s="255" t="s">
        <v>125</v>
      </c>
    </row>
    <row r="224" s="11" customFormat="1">
      <c r="B224" s="235"/>
      <c r="C224" s="236"/>
      <c r="D224" s="232" t="s">
        <v>199</v>
      </c>
      <c r="E224" s="237" t="s">
        <v>21</v>
      </c>
      <c r="F224" s="238" t="s">
        <v>212</v>
      </c>
      <c r="G224" s="236"/>
      <c r="H224" s="237" t="s">
        <v>21</v>
      </c>
      <c r="I224" s="239"/>
      <c r="J224" s="236"/>
      <c r="K224" s="236"/>
      <c r="L224" s="240"/>
      <c r="M224" s="241"/>
      <c r="N224" s="242"/>
      <c r="O224" s="242"/>
      <c r="P224" s="242"/>
      <c r="Q224" s="242"/>
      <c r="R224" s="242"/>
      <c r="S224" s="242"/>
      <c r="T224" s="243"/>
      <c r="AT224" s="244" t="s">
        <v>199</v>
      </c>
      <c r="AU224" s="244" t="s">
        <v>82</v>
      </c>
      <c r="AV224" s="11" t="s">
        <v>80</v>
      </c>
      <c r="AW224" s="11" t="s">
        <v>35</v>
      </c>
      <c r="AX224" s="11" t="s">
        <v>72</v>
      </c>
      <c r="AY224" s="244" t="s">
        <v>125</v>
      </c>
    </row>
    <row r="225" s="12" customFormat="1">
      <c r="B225" s="245"/>
      <c r="C225" s="246"/>
      <c r="D225" s="232" t="s">
        <v>199</v>
      </c>
      <c r="E225" s="247" t="s">
        <v>21</v>
      </c>
      <c r="F225" s="248" t="s">
        <v>321</v>
      </c>
      <c r="G225" s="246"/>
      <c r="H225" s="249">
        <v>3.5880000000000001</v>
      </c>
      <c r="I225" s="250"/>
      <c r="J225" s="246"/>
      <c r="K225" s="246"/>
      <c r="L225" s="251"/>
      <c r="M225" s="252"/>
      <c r="N225" s="253"/>
      <c r="O225" s="253"/>
      <c r="P225" s="253"/>
      <c r="Q225" s="253"/>
      <c r="R225" s="253"/>
      <c r="S225" s="253"/>
      <c r="T225" s="254"/>
      <c r="AT225" s="255" t="s">
        <v>199</v>
      </c>
      <c r="AU225" s="255" t="s">
        <v>82</v>
      </c>
      <c r="AV225" s="12" t="s">
        <v>82</v>
      </c>
      <c r="AW225" s="12" t="s">
        <v>35</v>
      </c>
      <c r="AX225" s="12" t="s">
        <v>72</v>
      </c>
      <c r="AY225" s="255" t="s">
        <v>125</v>
      </c>
    </row>
    <row r="226" s="11" customFormat="1">
      <c r="B226" s="235"/>
      <c r="C226" s="236"/>
      <c r="D226" s="232" t="s">
        <v>199</v>
      </c>
      <c r="E226" s="237" t="s">
        <v>21</v>
      </c>
      <c r="F226" s="238" t="s">
        <v>214</v>
      </c>
      <c r="G226" s="236"/>
      <c r="H226" s="237" t="s">
        <v>21</v>
      </c>
      <c r="I226" s="239"/>
      <c r="J226" s="236"/>
      <c r="K226" s="236"/>
      <c r="L226" s="240"/>
      <c r="M226" s="241"/>
      <c r="N226" s="242"/>
      <c r="O226" s="242"/>
      <c r="P226" s="242"/>
      <c r="Q226" s="242"/>
      <c r="R226" s="242"/>
      <c r="S226" s="242"/>
      <c r="T226" s="243"/>
      <c r="AT226" s="244" t="s">
        <v>199</v>
      </c>
      <c r="AU226" s="244" t="s">
        <v>82</v>
      </c>
      <c r="AV226" s="11" t="s">
        <v>80</v>
      </c>
      <c r="AW226" s="11" t="s">
        <v>35</v>
      </c>
      <c r="AX226" s="11" t="s">
        <v>72</v>
      </c>
      <c r="AY226" s="244" t="s">
        <v>125</v>
      </c>
    </row>
    <row r="227" s="12" customFormat="1">
      <c r="B227" s="245"/>
      <c r="C227" s="246"/>
      <c r="D227" s="232" t="s">
        <v>199</v>
      </c>
      <c r="E227" s="247" t="s">
        <v>21</v>
      </c>
      <c r="F227" s="248" t="s">
        <v>322</v>
      </c>
      <c r="G227" s="246"/>
      <c r="H227" s="249">
        <v>21.620000000000001</v>
      </c>
      <c r="I227" s="250"/>
      <c r="J227" s="246"/>
      <c r="K227" s="246"/>
      <c r="L227" s="251"/>
      <c r="M227" s="252"/>
      <c r="N227" s="253"/>
      <c r="O227" s="253"/>
      <c r="P227" s="253"/>
      <c r="Q227" s="253"/>
      <c r="R227" s="253"/>
      <c r="S227" s="253"/>
      <c r="T227" s="254"/>
      <c r="AT227" s="255" t="s">
        <v>199</v>
      </c>
      <c r="AU227" s="255" t="s">
        <v>82</v>
      </c>
      <c r="AV227" s="12" t="s">
        <v>82</v>
      </c>
      <c r="AW227" s="12" t="s">
        <v>35</v>
      </c>
      <c r="AX227" s="12" t="s">
        <v>72</v>
      </c>
      <c r="AY227" s="255" t="s">
        <v>125</v>
      </c>
    </row>
    <row r="228" s="11" customFormat="1">
      <c r="B228" s="235"/>
      <c r="C228" s="236"/>
      <c r="D228" s="232" t="s">
        <v>199</v>
      </c>
      <c r="E228" s="237" t="s">
        <v>21</v>
      </c>
      <c r="F228" s="238" t="s">
        <v>216</v>
      </c>
      <c r="G228" s="236"/>
      <c r="H228" s="237" t="s">
        <v>21</v>
      </c>
      <c r="I228" s="239"/>
      <c r="J228" s="236"/>
      <c r="K228" s="236"/>
      <c r="L228" s="240"/>
      <c r="M228" s="241"/>
      <c r="N228" s="242"/>
      <c r="O228" s="242"/>
      <c r="P228" s="242"/>
      <c r="Q228" s="242"/>
      <c r="R228" s="242"/>
      <c r="S228" s="242"/>
      <c r="T228" s="243"/>
      <c r="AT228" s="244" t="s">
        <v>199</v>
      </c>
      <c r="AU228" s="244" t="s">
        <v>82</v>
      </c>
      <c r="AV228" s="11" t="s">
        <v>80</v>
      </c>
      <c r="AW228" s="11" t="s">
        <v>35</v>
      </c>
      <c r="AX228" s="11" t="s">
        <v>72</v>
      </c>
      <c r="AY228" s="244" t="s">
        <v>125</v>
      </c>
    </row>
    <row r="229" s="12" customFormat="1">
      <c r="B229" s="245"/>
      <c r="C229" s="246"/>
      <c r="D229" s="232" t="s">
        <v>199</v>
      </c>
      <c r="E229" s="247" t="s">
        <v>21</v>
      </c>
      <c r="F229" s="248" t="s">
        <v>323</v>
      </c>
      <c r="G229" s="246"/>
      <c r="H229" s="249">
        <v>33.119999999999997</v>
      </c>
      <c r="I229" s="250"/>
      <c r="J229" s="246"/>
      <c r="K229" s="246"/>
      <c r="L229" s="251"/>
      <c r="M229" s="252"/>
      <c r="N229" s="253"/>
      <c r="O229" s="253"/>
      <c r="P229" s="253"/>
      <c r="Q229" s="253"/>
      <c r="R229" s="253"/>
      <c r="S229" s="253"/>
      <c r="T229" s="254"/>
      <c r="AT229" s="255" t="s">
        <v>199</v>
      </c>
      <c r="AU229" s="255" t="s">
        <v>82</v>
      </c>
      <c r="AV229" s="12" t="s">
        <v>82</v>
      </c>
      <c r="AW229" s="12" t="s">
        <v>35</v>
      </c>
      <c r="AX229" s="12" t="s">
        <v>72</v>
      </c>
      <c r="AY229" s="255" t="s">
        <v>125</v>
      </c>
    </row>
    <row r="230" s="11" customFormat="1">
      <c r="B230" s="235"/>
      <c r="C230" s="236"/>
      <c r="D230" s="232" t="s">
        <v>199</v>
      </c>
      <c r="E230" s="237" t="s">
        <v>21</v>
      </c>
      <c r="F230" s="238" t="s">
        <v>218</v>
      </c>
      <c r="G230" s="236"/>
      <c r="H230" s="237" t="s">
        <v>21</v>
      </c>
      <c r="I230" s="239"/>
      <c r="J230" s="236"/>
      <c r="K230" s="236"/>
      <c r="L230" s="240"/>
      <c r="M230" s="241"/>
      <c r="N230" s="242"/>
      <c r="O230" s="242"/>
      <c r="P230" s="242"/>
      <c r="Q230" s="242"/>
      <c r="R230" s="242"/>
      <c r="S230" s="242"/>
      <c r="T230" s="243"/>
      <c r="AT230" s="244" t="s">
        <v>199</v>
      </c>
      <c r="AU230" s="244" t="s">
        <v>82</v>
      </c>
      <c r="AV230" s="11" t="s">
        <v>80</v>
      </c>
      <c r="AW230" s="11" t="s">
        <v>35</v>
      </c>
      <c r="AX230" s="11" t="s">
        <v>72</v>
      </c>
      <c r="AY230" s="244" t="s">
        <v>125</v>
      </c>
    </row>
    <row r="231" s="12" customFormat="1">
      <c r="B231" s="245"/>
      <c r="C231" s="246"/>
      <c r="D231" s="232" t="s">
        <v>199</v>
      </c>
      <c r="E231" s="247" t="s">
        <v>21</v>
      </c>
      <c r="F231" s="248" t="s">
        <v>324</v>
      </c>
      <c r="G231" s="246"/>
      <c r="H231" s="249">
        <v>37.259999999999998</v>
      </c>
      <c r="I231" s="250"/>
      <c r="J231" s="246"/>
      <c r="K231" s="246"/>
      <c r="L231" s="251"/>
      <c r="M231" s="252"/>
      <c r="N231" s="253"/>
      <c r="O231" s="253"/>
      <c r="P231" s="253"/>
      <c r="Q231" s="253"/>
      <c r="R231" s="253"/>
      <c r="S231" s="253"/>
      <c r="T231" s="254"/>
      <c r="AT231" s="255" t="s">
        <v>199</v>
      </c>
      <c r="AU231" s="255" t="s">
        <v>82</v>
      </c>
      <c r="AV231" s="12" t="s">
        <v>82</v>
      </c>
      <c r="AW231" s="12" t="s">
        <v>35</v>
      </c>
      <c r="AX231" s="12" t="s">
        <v>72</v>
      </c>
      <c r="AY231" s="255" t="s">
        <v>125</v>
      </c>
    </row>
    <row r="232" s="13" customFormat="1">
      <c r="B232" s="256"/>
      <c r="C232" s="257"/>
      <c r="D232" s="232" t="s">
        <v>199</v>
      </c>
      <c r="E232" s="258" t="s">
        <v>21</v>
      </c>
      <c r="F232" s="259" t="s">
        <v>205</v>
      </c>
      <c r="G232" s="257"/>
      <c r="H232" s="260">
        <v>149.178</v>
      </c>
      <c r="I232" s="261"/>
      <c r="J232" s="257"/>
      <c r="K232" s="257"/>
      <c r="L232" s="262"/>
      <c r="M232" s="263"/>
      <c r="N232" s="264"/>
      <c r="O232" s="264"/>
      <c r="P232" s="264"/>
      <c r="Q232" s="264"/>
      <c r="R232" s="264"/>
      <c r="S232" s="264"/>
      <c r="T232" s="265"/>
      <c r="AT232" s="266" t="s">
        <v>199</v>
      </c>
      <c r="AU232" s="266" t="s">
        <v>82</v>
      </c>
      <c r="AV232" s="13" t="s">
        <v>132</v>
      </c>
      <c r="AW232" s="13" t="s">
        <v>35</v>
      </c>
      <c r="AX232" s="13" t="s">
        <v>80</v>
      </c>
      <c r="AY232" s="266" t="s">
        <v>125</v>
      </c>
    </row>
    <row r="233" s="1" customFormat="1" ht="51" customHeight="1">
      <c r="B233" s="45"/>
      <c r="C233" s="220" t="s">
        <v>325</v>
      </c>
      <c r="D233" s="220" t="s">
        <v>127</v>
      </c>
      <c r="E233" s="221" t="s">
        <v>326</v>
      </c>
      <c r="F233" s="222" t="s">
        <v>327</v>
      </c>
      <c r="G233" s="223" t="s">
        <v>195</v>
      </c>
      <c r="H233" s="224">
        <v>6.7199999999999998</v>
      </c>
      <c r="I233" s="225"/>
      <c r="J233" s="226">
        <f>ROUND(I233*H233,2)</f>
        <v>0</v>
      </c>
      <c r="K233" s="222" t="s">
        <v>131</v>
      </c>
      <c r="L233" s="71"/>
      <c r="M233" s="227" t="s">
        <v>21</v>
      </c>
      <c r="N233" s="228" t="s">
        <v>43</v>
      </c>
      <c r="O233" s="46"/>
      <c r="P233" s="229">
        <f>O233*H233</f>
        <v>0</v>
      </c>
      <c r="Q233" s="229">
        <v>0</v>
      </c>
      <c r="R233" s="229">
        <f>Q233*H233</f>
        <v>0</v>
      </c>
      <c r="S233" s="229">
        <v>0</v>
      </c>
      <c r="T233" s="230">
        <f>S233*H233</f>
        <v>0</v>
      </c>
      <c r="AR233" s="23" t="s">
        <v>132</v>
      </c>
      <c r="AT233" s="23" t="s">
        <v>127</v>
      </c>
      <c r="AU233" s="23" t="s">
        <v>82</v>
      </c>
      <c r="AY233" s="23" t="s">
        <v>125</v>
      </c>
      <c r="BE233" s="231">
        <f>IF(N233="základní",J233,0)</f>
        <v>0</v>
      </c>
      <c r="BF233" s="231">
        <f>IF(N233="snížená",J233,0)</f>
        <v>0</v>
      </c>
      <c r="BG233" s="231">
        <f>IF(N233="zákl. přenesená",J233,0)</f>
        <v>0</v>
      </c>
      <c r="BH233" s="231">
        <f>IF(N233="sníž. přenesená",J233,0)</f>
        <v>0</v>
      </c>
      <c r="BI233" s="231">
        <f>IF(N233="nulová",J233,0)</f>
        <v>0</v>
      </c>
      <c r="BJ233" s="23" t="s">
        <v>80</v>
      </c>
      <c r="BK233" s="231">
        <f>ROUND(I233*H233,2)</f>
        <v>0</v>
      </c>
      <c r="BL233" s="23" t="s">
        <v>132</v>
      </c>
      <c r="BM233" s="23" t="s">
        <v>328</v>
      </c>
    </row>
    <row r="234" s="1" customFormat="1">
      <c r="B234" s="45"/>
      <c r="C234" s="73"/>
      <c r="D234" s="232" t="s">
        <v>134</v>
      </c>
      <c r="E234" s="73"/>
      <c r="F234" s="233" t="s">
        <v>329</v>
      </c>
      <c r="G234" s="73"/>
      <c r="H234" s="73"/>
      <c r="I234" s="190"/>
      <c r="J234" s="73"/>
      <c r="K234" s="73"/>
      <c r="L234" s="71"/>
      <c r="M234" s="234"/>
      <c r="N234" s="46"/>
      <c r="O234" s="46"/>
      <c r="P234" s="46"/>
      <c r="Q234" s="46"/>
      <c r="R234" s="46"/>
      <c r="S234" s="46"/>
      <c r="T234" s="94"/>
      <c r="AT234" s="23" t="s">
        <v>134</v>
      </c>
      <c r="AU234" s="23" t="s">
        <v>82</v>
      </c>
    </row>
    <row r="235" s="1" customFormat="1">
      <c r="B235" s="45"/>
      <c r="C235" s="73"/>
      <c r="D235" s="232" t="s">
        <v>136</v>
      </c>
      <c r="E235" s="73"/>
      <c r="F235" s="233" t="s">
        <v>330</v>
      </c>
      <c r="G235" s="73"/>
      <c r="H235" s="73"/>
      <c r="I235" s="190"/>
      <c r="J235" s="73"/>
      <c r="K235" s="73"/>
      <c r="L235" s="71"/>
      <c r="M235" s="234"/>
      <c r="N235" s="46"/>
      <c r="O235" s="46"/>
      <c r="P235" s="46"/>
      <c r="Q235" s="46"/>
      <c r="R235" s="46"/>
      <c r="S235" s="46"/>
      <c r="T235" s="94"/>
      <c r="AT235" s="23" t="s">
        <v>136</v>
      </c>
      <c r="AU235" s="23" t="s">
        <v>82</v>
      </c>
    </row>
    <row r="236" s="11" customFormat="1">
      <c r="B236" s="235"/>
      <c r="C236" s="236"/>
      <c r="D236" s="232" t="s">
        <v>199</v>
      </c>
      <c r="E236" s="237" t="s">
        <v>21</v>
      </c>
      <c r="F236" s="238" t="s">
        <v>331</v>
      </c>
      <c r="G236" s="236"/>
      <c r="H236" s="237" t="s">
        <v>21</v>
      </c>
      <c r="I236" s="239"/>
      <c r="J236" s="236"/>
      <c r="K236" s="236"/>
      <c r="L236" s="240"/>
      <c r="M236" s="241"/>
      <c r="N236" s="242"/>
      <c r="O236" s="242"/>
      <c r="P236" s="242"/>
      <c r="Q236" s="242"/>
      <c r="R236" s="242"/>
      <c r="S236" s="242"/>
      <c r="T236" s="243"/>
      <c r="AT236" s="244" t="s">
        <v>199</v>
      </c>
      <c r="AU236" s="244" t="s">
        <v>82</v>
      </c>
      <c r="AV236" s="11" t="s">
        <v>80</v>
      </c>
      <c r="AW236" s="11" t="s">
        <v>35</v>
      </c>
      <c r="AX236" s="11" t="s">
        <v>72</v>
      </c>
      <c r="AY236" s="244" t="s">
        <v>125</v>
      </c>
    </row>
    <row r="237" s="12" customFormat="1">
      <c r="B237" s="245"/>
      <c r="C237" s="246"/>
      <c r="D237" s="232" t="s">
        <v>199</v>
      </c>
      <c r="E237" s="247" t="s">
        <v>21</v>
      </c>
      <c r="F237" s="248" t="s">
        <v>332</v>
      </c>
      <c r="G237" s="246"/>
      <c r="H237" s="249">
        <v>6.7199999999999998</v>
      </c>
      <c r="I237" s="250"/>
      <c r="J237" s="246"/>
      <c r="K237" s="246"/>
      <c r="L237" s="251"/>
      <c r="M237" s="252"/>
      <c r="N237" s="253"/>
      <c r="O237" s="253"/>
      <c r="P237" s="253"/>
      <c r="Q237" s="253"/>
      <c r="R237" s="253"/>
      <c r="S237" s="253"/>
      <c r="T237" s="254"/>
      <c r="AT237" s="255" t="s">
        <v>199</v>
      </c>
      <c r="AU237" s="255" t="s">
        <v>82</v>
      </c>
      <c r="AV237" s="12" t="s">
        <v>82</v>
      </c>
      <c r="AW237" s="12" t="s">
        <v>35</v>
      </c>
      <c r="AX237" s="12" t="s">
        <v>72</v>
      </c>
      <c r="AY237" s="255" t="s">
        <v>125</v>
      </c>
    </row>
    <row r="238" s="13" customFormat="1">
      <c r="B238" s="256"/>
      <c r="C238" s="257"/>
      <c r="D238" s="232" t="s">
        <v>199</v>
      </c>
      <c r="E238" s="258" t="s">
        <v>21</v>
      </c>
      <c r="F238" s="259" t="s">
        <v>205</v>
      </c>
      <c r="G238" s="257"/>
      <c r="H238" s="260">
        <v>6.7199999999999998</v>
      </c>
      <c r="I238" s="261"/>
      <c r="J238" s="257"/>
      <c r="K238" s="257"/>
      <c r="L238" s="262"/>
      <c r="M238" s="263"/>
      <c r="N238" s="264"/>
      <c r="O238" s="264"/>
      <c r="P238" s="264"/>
      <c r="Q238" s="264"/>
      <c r="R238" s="264"/>
      <c r="S238" s="264"/>
      <c r="T238" s="265"/>
      <c r="AT238" s="266" t="s">
        <v>199</v>
      </c>
      <c r="AU238" s="266" t="s">
        <v>82</v>
      </c>
      <c r="AV238" s="13" t="s">
        <v>132</v>
      </c>
      <c r="AW238" s="13" t="s">
        <v>35</v>
      </c>
      <c r="AX238" s="13" t="s">
        <v>80</v>
      </c>
      <c r="AY238" s="266" t="s">
        <v>125</v>
      </c>
    </row>
    <row r="239" s="1" customFormat="1" ht="25.5" customHeight="1">
      <c r="B239" s="45"/>
      <c r="C239" s="220" t="s">
        <v>333</v>
      </c>
      <c r="D239" s="220" t="s">
        <v>127</v>
      </c>
      <c r="E239" s="221" t="s">
        <v>334</v>
      </c>
      <c r="F239" s="222" t="s">
        <v>335</v>
      </c>
      <c r="G239" s="223" t="s">
        <v>336</v>
      </c>
      <c r="H239" s="224">
        <v>934.24199999999996</v>
      </c>
      <c r="I239" s="225"/>
      <c r="J239" s="226">
        <f>ROUND(I239*H239,2)</f>
        <v>0</v>
      </c>
      <c r="K239" s="222" t="s">
        <v>131</v>
      </c>
      <c r="L239" s="71"/>
      <c r="M239" s="227" t="s">
        <v>21</v>
      </c>
      <c r="N239" s="228" t="s">
        <v>43</v>
      </c>
      <c r="O239" s="46"/>
      <c r="P239" s="229">
        <f>O239*H239</f>
        <v>0</v>
      </c>
      <c r="Q239" s="229">
        <v>0</v>
      </c>
      <c r="R239" s="229">
        <f>Q239*H239</f>
        <v>0</v>
      </c>
      <c r="S239" s="229">
        <v>0</v>
      </c>
      <c r="T239" s="230">
        <f>S239*H239</f>
        <v>0</v>
      </c>
      <c r="AR239" s="23" t="s">
        <v>132</v>
      </c>
      <c r="AT239" s="23" t="s">
        <v>127</v>
      </c>
      <c r="AU239" s="23" t="s">
        <v>82</v>
      </c>
      <c r="AY239" s="23" t="s">
        <v>125</v>
      </c>
      <c r="BE239" s="231">
        <f>IF(N239="základní",J239,0)</f>
        <v>0</v>
      </c>
      <c r="BF239" s="231">
        <f>IF(N239="snížená",J239,0)</f>
        <v>0</v>
      </c>
      <c r="BG239" s="231">
        <f>IF(N239="zákl. přenesená",J239,0)</f>
        <v>0</v>
      </c>
      <c r="BH239" s="231">
        <f>IF(N239="sníž. přenesená",J239,0)</f>
        <v>0</v>
      </c>
      <c r="BI239" s="231">
        <f>IF(N239="nulová",J239,0)</f>
        <v>0</v>
      </c>
      <c r="BJ239" s="23" t="s">
        <v>80</v>
      </c>
      <c r="BK239" s="231">
        <f>ROUND(I239*H239,2)</f>
        <v>0</v>
      </c>
      <c r="BL239" s="23" t="s">
        <v>132</v>
      </c>
      <c r="BM239" s="23" t="s">
        <v>337</v>
      </c>
    </row>
    <row r="240" s="1" customFormat="1">
      <c r="B240" s="45"/>
      <c r="C240" s="73"/>
      <c r="D240" s="232" t="s">
        <v>134</v>
      </c>
      <c r="E240" s="73"/>
      <c r="F240" s="233" t="s">
        <v>338</v>
      </c>
      <c r="G240" s="73"/>
      <c r="H240" s="73"/>
      <c r="I240" s="190"/>
      <c r="J240" s="73"/>
      <c r="K240" s="73"/>
      <c r="L240" s="71"/>
      <c r="M240" s="234"/>
      <c r="N240" s="46"/>
      <c r="O240" s="46"/>
      <c r="P240" s="46"/>
      <c r="Q240" s="46"/>
      <c r="R240" s="46"/>
      <c r="S240" s="46"/>
      <c r="T240" s="94"/>
      <c r="AT240" s="23" t="s">
        <v>134</v>
      </c>
      <c r="AU240" s="23" t="s">
        <v>82</v>
      </c>
    </row>
    <row r="241" s="1" customFormat="1">
      <c r="B241" s="45"/>
      <c r="C241" s="73"/>
      <c r="D241" s="232" t="s">
        <v>136</v>
      </c>
      <c r="E241" s="73"/>
      <c r="F241" s="233" t="s">
        <v>303</v>
      </c>
      <c r="G241" s="73"/>
      <c r="H241" s="73"/>
      <c r="I241" s="190"/>
      <c r="J241" s="73"/>
      <c r="K241" s="73"/>
      <c r="L241" s="71"/>
      <c r="M241" s="234"/>
      <c r="N241" s="46"/>
      <c r="O241" s="46"/>
      <c r="P241" s="46"/>
      <c r="Q241" s="46"/>
      <c r="R241" s="46"/>
      <c r="S241" s="46"/>
      <c r="T241" s="94"/>
      <c r="AT241" s="23" t="s">
        <v>136</v>
      </c>
      <c r="AU241" s="23" t="s">
        <v>82</v>
      </c>
    </row>
    <row r="242" s="12" customFormat="1">
      <c r="B242" s="245"/>
      <c r="C242" s="246"/>
      <c r="D242" s="232" t="s">
        <v>199</v>
      </c>
      <c r="E242" s="247" t="s">
        <v>21</v>
      </c>
      <c r="F242" s="248" t="s">
        <v>339</v>
      </c>
      <c r="G242" s="246"/>
      <c r="H242" s="249">
        <v>934.24199999999996</v>
      </c>
      <c r="I242" s="250"/>
      <c r="J242" s="246"/>
      <c r="K242" s="246"/>
      <c r="L242" s="251"/>
      <c r="M242" s="252"/>
      <c r="N242" s="253"/>
      <c r="O242" s="253"/>
      <c r="P242" s="253"/>
      <c r="Q242" s="253"/>
      <c r="R242" s="253"/>
      <c r="S242" s="253"/>
      <c r="T242" s="254"/>
      <c r="AT242" s="255" t="s">
        <v>199</v>
      </c>
      <c r="AU242" s="255" t="s">
        <v>82</v>
      </c>
      <c r="AV242" s="12" t="s">
        <v>82</v>
      </c>
      <c r="AW242" s="12" t="s">
        <v>35</v>
      </c>
      <c r="AX242" s="12" t="s">
        <v>80</v>
      </c>
      <c r="AY242" s="255" t="s">
        <v>125</v>
      </c>
    </row>
    <row r="243" s="1" customFormat="1" ht="25.5" customHeight="1">
      <c r="B243" s="45"/>
      <c r="C243" s="220" t="s">
        <v>340</v>
      </c>
      <c r="D243" s="220" t="s">
        <v>127</v>
      </c>
      <c r="E243" s="221" t="s">
        <v>341</v>
      </c>
      <c r="F243" s="222" t="s">
        <v>342</v>
      </c>
      <c r="G243" s="223" t="s">
        <v>130</v>
      </c>
      <c r="H243" s="224">
        <v>14</v>
      </c>
      <c r="I243" s="225"/>
      <c r="J243" s="226">
        <f>ROUND(I243*H243,2)</f>
        <v>0</v>
      </c>
      <c r="K243" s="222" t="s">
        <v>131</v>
      </c>
      <c r="L243" s="71"/>
      <c r="M243" s="227" t="s">
        <v>21</v>
      </c>
      <c r="N243" s="228" t="s">
        <v>43</v>
      </c>
      <c r="O243" s="46"/>
      <c r="P243" s="229">
        <f>O243*H243</f>
        <v>0</v>
      </c>
      <c r="Q243" s="229">
        <v>0</v>
      </c>
      <c r="R243" s="229">
        <f>Q243*H243</f>
        <v>0</v>
      </c>
      <c r="S243" s="229">
        <v>0</v>
      </c>
      <c r="T243" s="230">
        <f>S243*H243</f>
        <v>0</v>
      </c>
      <c r="AR243" s="23" t="s">
        <v>132</v>
      </c>
      <c r="AT243" s="23" t="s">
        <v>127</v>
      </c>
      <c r="AU243" s="23" t="s">
        <v>82</v>
      </c>
      <c r="AY243" s="23" t="s">
        <v>125</v>
      </c>
      <c r="BE243" s="231">
        <f>IF(N243="základní",J243,0)</f>
        <v>0</v>
      </c>
      <c r="BF243" s="231">
        <f>IF(N243="snížená",J243,0)</f>
        <v>0</v>
      </c>
      <c r="BG243" s="231">
        <f>IF(N243="zákl. přenesená",J243,0)</f>
        <v>0</v>
      </c>
      <c r="BH243" s="231">
        <f>IF(N243="sníž. přenesená",J243,0)</f>
        <v>0</v>
      </c>
      <c r="BI243" s="231">
        <f>IF(N243="nulová",J243,0)</f>
        <v>0</v>
      </c>
      <c r="BJ243" s="23" t="s">
        <v>80</v>
      </c>
      <c r="BK243" s="231">
        <f>ROUND(I243*H243,2)</f>
        <v>0</v>
      </c>
      <c r="BL243" s="23" t="s">
        <v>132</v>
      </c>
      <c r="BM243" s="23" t="s">
        <v>343</v>
      </c>
    </row>
    <row r="244" s="1" customFormat="1">
      <c r="B244" s="45"/>
      <c r="C244" s="73"/>
      <c r="D244" s="232" t="s">
        <v>134</v>
      </c>
      <c r="E244" s="73"/>
      <c r="F244" s="233" t="s">
        <v>344</v>
      </c>
      <c r="G244" s="73"/>
      <c r="H244" s="73"/>
      <c r="I244" s="190"/>
      <c r="J244" s="73"/>
      <c r="K244" s="73"/>
      <c r="L244" s="71"/>
      <c r="M244" s="234"/>
      <c r="N244" s="46"/>
      <c r="O244" s="46"/>
      <c r="P244" s="46"/>
      <c r="Q244" s="46"/>
      <c r="R244" s="46"/>
      <c r="S244" s="46"/>
      <c r="T244" s="94"/>
      <c r="AT244" s="23" t="s">
        <v>134</v>
      </c>
      <c r="AU244" s="23" t="s">
        <v>82</v>
      </c>
    </row>
    <row r="245" s="12" customFormat="1">
      <c r="B245" s="245"/>
      <c r="C245" s="246"/>
      <c r="D245" s="232" t="s">
        <v>199</v>
      </c>
      <c r="E245" s="247" t="s">
        <v>21</v>
      </c>
      <c r="F245" s="248" t="s">
        <v>345</v>
      </c>
      <c r="G245" s="246"/>
      <c r="H245" s="249">
        <v>14</v>
      </c>
      <c r="I245" s="250"/>
      <c r="J245" s="246"/>
      <c r="K245" s="246"/>
      <c r="L245" s="251"/>
      <c r="M245" s="252"/>
      <c r="N245" s="253"/>
      <c r="O245" s="253"/>
      <c r="P245" s="253"/>
      <c r="Q245" s="253"/>
      <c r="R245" s="253"/>
      <c r="S245" s="253"/>
      <c r="T245" s="254"/>
      <c r="AT245" s="255" t="s">
        <v>199</v>
      </c>
      <c r="AU245" s="255" t="s">
        <v>82</v>
      </c>
      <c r="AV245" s="12" t="s">
        <v>82</v>
      </c>
      <c r="AW245" s="12" t="s">
        <v>35</v>
      </c>
      <c r="AX245" s="12" t="s">
        <v>80</v>
      </c>
      <c r="AY245" s="255" t="s">
        <v>125</v>
      </c>
    </row>
    <row r="246" s="1" customFormat="1" ht="16.5" customHeight="1">
      <c r="B246" s="45"/>
      <c r="C246" s="267" t="s">
        <v>346</v>
      </c>
      <c r="D246" s="267" t="s">
        <v>347</v>
      </c>
      <c r="E246" s="268" t="s">
        <v>348</v>
      </c>
      <c r="F246" s="269" t="s">
        <v>349</v>
      </c>
      <c r="G246" s="270" t="s">
        <v>350</v>
      </c>
      <c r="H246" s="271">
        <v>0.20999999999999999</v>
      </c>
      <c r="I246" s="272"/>
      <c r="J246" s="273">
        <f>ROUND(I246*H246,2)</f>
        <v>0</v>
      </c>
      <c r="K246" s="269" t="s">
        <v>131</v>
      </c>
      <c r="L246" s="274"/>
      <c r="M246" s="275" t="s">
        <v>21</v>
      </c>
      <c r="N246" s="276" t="s">
        <v>43</v>
      </c>
      <c r="O246" s="46"/>
      <c r="P246" s="229">
        <f>O246*H246</f>
        <v>0</v>
      </c>
      <c r="Q246" s="229">
        <v>0.001</v>
      </c>
      <c r="R246" s="229">
        <f>Q246*H246</f>
        <v>0.00021000000000000001</v>
      </c>
      <c r="S246" s="229">
        <v>0</v>
      </c>
      <c r="T246" s="230">
        <f>S246*H246</f>
        <v>0</v>
      </c>
      <c r="AR246" s="23" t="s">
        <v>164</v>
      </c>
      <c r="AT246" s="23" t="s">
        <v>347</v>
      </c>
      <c r="AU246" s="23" t="s">
        <v>82</v>
      </c>
      <c r="AY246" s="23" t="s">
        <v>125</v>
      </c>
      <c r="BE246" s="231">
        <f>IF(N246="základní",J246,0)</f>
        <v>0</v>
      </c>
      <c r="BF246" s="231">
        <f>IF(N246="snížená",J246,0)</f>
        <v>0</v>
      </c>
      <c r="BG246" s="231">
        <f>IF(N246="zákl. přenesená",J246,0)</f>
        <v>0</v>
      </c>
      <c r="BH246" s="231">
        <f>IF(N246="sníž. přenesená",J246,0)</f>
        <v>0</v>
      </c>
      <c r="BI246" s="231">
        <f>IF(N246="nulová",J246,0)</f>
        <v>0</v>
      </c>
      <c r="BJ246" s="23" t="s">
        <v>80</v>
      </c>
      <c r="BK246" s="231">
        <f>ROUND(I246*H246,2)</f>
        <v>0</v>
      </c>
      <c r="BL246" s="23" t="s">
        <v>132</v>
      </c>
      <c r="BM246" s="23" t="s">
        <v>351</v>
      </c>
    </row>
    <row r="247" s="12" customFormat="1">
      <c r="B247" s="245"/>
      <c r="C247" s="246"/>
      <c r="D247" s="232" t="s">
        <v>199</v>
      </c>
      <c r="E247" s="246"/>
      <c r="F247" s="248" t="s">
        <v>352</v>
      </c>
      <c r="G247" s="246"/>
      <c r="H247" s="249">
        <v>0.20999999999999999</v>
      </c>
      <c r="I247" s="250"/>
      <c r="J247" s="246"/>
      <c r="K247" s="246"/>
      <c r="L247" s="251"/>
      <c r="M247" s="252"/>
      <c r="N247" s="253"/>
      <c r="O247" s="253"/>
      <c r="P247" s="253"/>
      <c r="Q247" s="253"/>
      <c r="R247" s="253"/>
      <c r="S247" s="253"/>
      <c r="T247" s="254"/>
      <c r="AT247" s="255" t="s">
        <v>199</v>
      </c>
      <c r="AU247" s="255" t="s">
        <v>82</v>
      </c>
      <c r="AV247" s="12" t="s">
        <v>82</v>
      </c>
      <c r="AW247" s="12" t="s">
        <v>6</v>
      </c>
      <c r="AX247" s="12" t="s">
        <v>80</v>
      </c>
      <c r="AY247" s="255" t="s">
        <v>125</v>
      </c>
    </row>
    <row r="248" s="1" customFormat="1" ht="25.5" customHeight="1">
      <c r="B248" s="45"/>
      <c r="C248" s="220" t="s">
        <v>353</v>
      </c>
      <c r="D248" s="220" t="s">
        <v>127</v>
      </c>
      <c r="E248" s="221" t="s">
        <v>354</v>
      </c>
      <c r="F248" s="222" t="s">
        <v>355</v>
      </c>
      <c r="G248" s="223" t="s">
        <v>130</v>
      </c>
      <c r="H248" s="224">
        <v>775.10000000000002</v>
      </c>
      <c r="I248" s="225"/>
      <c r="J248" s="226">
        <f>ROUND(I248*H248,2)</f>
        <v>0</v>
      </c>
      <c r="K248" s="222" t="s">
        <v>131</v>
      </c>
      <c r="L248" s="71"/>
      <c r="M248" s="227" t="s">
        <v>21</v>
      </c>
      <c r="N248" s="228" t="s">
        <v>43</v>
      </c>
      <c r="O248" s="46"/>
      <c r="P248" s="229">
        <f>O248*H248</f>
        <v>0</v>
      </c>
      <c r="Q248" s="229">
        <v>0</v>
      </c>
      <c r="R248" s="229">
        <f>Q248*H248</f>
        <v>0</v>
      </c>
      <c r="S248" s="229">
        <v>0</v>
      </c>
      <c r="T248" s="230">
        <f>S248*H248</f>
        <v>0</v>
      </c>
      <c r="AR248" s="23" t="s">
        <v>132</v>
      </c>
      <c r="AT248" s="23" t="s">
        <v>127</v>
      </c>
      <c r="AU248" s="23" t="s">
        <v>82</v>
      </c>
      <c r="AY248" s="23" t="s">
        <v>125</v>
      </c>
      <c r="BE248" s="231">
        <f>IF(N248="základní",J248,0)</f>
        <v>0</v>
      </c>
      <c r="BF248" s="231">
        <f>IF(N248="snížená",J248,0)</f>
        <v>0</v>
      </c>
      <c r="BG248" s="231">
        <f>IF(N248="zákl. přenesená",J248,0)</f>
        <v>0</v>
      </c>
      <c r="BH248" s="231">
        <f>IF(N248="sníž. přenesená",J248,0)</f>
        <v>0</v>
      </c>
      <c r="BI248" s="231">
        <f>IF(N248="nulová",J248,0)</f>
        <v>0</v>
      </c>
      <c r="BJ248" s="23" t="s">
        <v>80</v>
      </c>
      <c r="BK248" s="231">
        <f>ROUND(I248*H248,2)</f>
        <v>0</v>
      </c>
      <c r="BL248" s="23" t="s">
        <v>132</v>
      </c>
      <c r="BM248" s="23" t="s">
        <v>356</v>
      </c>
    </row>
    <row r="249" s="1" customFormat="1">
      <c r="B249" s="45"/>
      <c r="C249" s="73"/>
      <c r="D249" s="232" t="s">
        <v>134</v>
      </c>
      <c r="E249" s="73"/>
      <c r="F249" s="233" t="s">
        <v>344</v>
      </c>
      <c r="G249" s="73"/>
      <c r="H249" s="73"/>
      <c r="I249" s="190"/>
      <c r="J249" s="73"/>
      <c r="K249" s="73"/>
      <c r="L249" s="71"/>
      <c r="M249" s="234"/>
      <c r="N249" s="46"/>
      <c r="O249" s="46"/>
      <c r="P249" s="46"/>
      <c r="Q249" s="46"/>
      <c r="R249" s="46"/>
      <c r="S249" s="46"/>
      <c r="T249" s="94"/>
      <c r="AT249" s="23" t="s">
        <v>134</v>
      </c>
      <c r="AU249" s="23" t="s">
        <v>82</v>
      </c>
    </row>
    <row r="250" s="12" customFormat="1">
      <c r="B250" s="245"/>
      <c r="C250" s="246"/>
      <c r="D250" s="232" t="s">
        <v>199</v>
      </c>
      <c r="E250" s="247" t="s">
        <v>21</v>
      </c>
      <c r="F250" s="248" t="s">
        <v>357</v>
      </c>
      <c r="G250" s="246"/>
      <c r="H250" s="249">
        <v>775.10000000000002</v>
      </c>
      <c r="I250" s="250"/>
      <c r="J250" s="246"/>
      <c r="K250" s="246"/>
      <c r="L250" s="251"/>
      <c r="M250" s="252"/>
      <c r="N250" s="253"/>
      <c r="O250" s="253"/>
      <c r="P250" s="253"/>
      <c r="Q250" s="253"/>
      <c r="R250" s="253"/>
      <c r="S250" s="253"/>
      <c r="T250" s="254"/>
      <c r="AT250" s="255" t="s">
        <v>199</v>
      </c>
      <c r="AU250" s="255" t="s">
        <v>82</v>
      </c>
      <c r="AV250" s="12" t="s">
        <v>82</v>
      </c>
      <c r="AW250" s="12" t="s">
        <v>35</v>
      </c>
      <c r="AX250" s="12" t="s">
        <v>80</v>
      </c>
      <c r="AY250" s="255" t="s">
        <v>125</v>
      </c>
    </row>
    <row r="251" s="1" customFormat="1" ht="16.5" customHeight="1">
      <c r="B251" s="45"/>
      <c r="C251" s="267" t="s">
        <v>358</v>
      </c>
      <c r="D251" s="267" t="s">
        <v>347</v>
      </c>
      <c r="E251" s="268" t="s">
        <v>359</v>
      </c>
      <c r="F251" s="269" t="s">
        <v>360</v>
      </c>
      <c r="G251" s="270" t="s">
        <v>350</v>
      </c>
      <c r="H251" s="271">
        <v>11.627000000000001</v>
      </c>
      <c r="I251" s="272"/>
      <c r="J251" s="273">
        <f>ROUND(I251*H251,2)</f>
        <v>0</v>
      </c>
      <c r="K251" s="269" t="s">
        <v>131</v>
      </c>
      <c r="L251" s="274"/>
      <c r="M251" s="275" t="s">
        <v>21</v>
      </c>
      <c r="N251" s="276" t="s">
        <v>43</v>
      </c>
      <c r="O251" s="46"/>
      <c r="P251" s="229">
        <f>O251*H251</f>
        <v>0</v>
      </c>
      <c r="Q251" s="229">
        <v>0.001</v>
      </c>
      <c r="R251" s="229">
        <f>Q251*H251</f>
        <v>0.011627</v>
      </c>
      <c r="S251" s="229">
        <v>0</v>
      </c>
      <c r="T251" s="230">
        <f>S251*H251</f>
        <v>0</v>
      </c>
      <c r="AR251" s="23" t="s">
        <v>164</v>
      </c>
      <c r="AT251" s="23" t="s">
        <v>347</v>
      </c>
      <c r="AU251" s="23" t="s">
        <v>82</v>
      </c>
      <c r="AY251" s="23" t="s">
        <v>125</v>
      </c>
      <c r="BE251" s="231">
        <f>IF(N251="základní",J251,0)</f>
        <v>0</v>
      </c>
      <c r="BF251" s="231">
        <f>IF(N251="snížená",J251,0)</f>
        <v>0</v>
      </c>
      <c r="BG251" s="231">
        <f>IF(N251="zákl. přenesená",J251,0)</f>
        <v>0</v>
      </c>
      <c r="BH251" s="231">
        <f>IF(N251="sníž. přenesená",J251,0)</f>
        <v>0</v>
      </c>
      <c r="BI251" s="231">
        <f>IF(N251="nulová",J251,0)</f>
        <v>0</v>
      </c>
      <c r="BJ251" s="23" t="s">
        <v>80</v>
      </c>
      <c r="BK251" s="231">
        <f>ROUND(I251*H251,2)</f>
        <v>0</v>
      </c>
      <c r="BL251" s="23" t="s">
        <v>132</v>
      </c>
      <c r="BM251" s="23" t="s">
        <v>361</v>
      </c>
    </row>
    <row r="252" s="12" customFormat="1">
      <c r="B252" s="245"/>
      <c r="C252" s="246"/>
      <c r="D252" s="232" t="s">
        <v>199</v>
      </c>
      <c r="E252" s="246"/>
      <c r="F252" s="248" t="s">
        <v>362</v>
      </c>
      <c r="G252" s="246"/>
      <c r="H252" s="249">
        <v>11.627000000000001</v>
      </c>
      <c r="I252" s="250"/>
      <c r="J252" s="246"/>
      <c r="K252" s="246"/>
      <c r="L252" s="251"/>
      <c r="M252" s="252"/>
      <c r="N252" s="253"/>
      <c r="O252" s="253"/>
      <c r="P252" s="253"/>
      <c r="Q252" s="253"/>
      <c r="R252" s="253"/>
      <c r="S252" s="253"/>
      <c r="T252" s="254"/>
      <c r="AT252" s="255" t="s">
        <v>199</v>
      </c>
      <c r="AU252" s="255" t="s">
        <v>82</v>
      </c>
      <c r="AV252" s="12" t="s">
        <v>82</v>
      </c>
      <c r="AW252" s="12" t="s">
        <v>6</v>
      </c>
      <c r="AX252" s="12" t="s">
        <v>80</v>
      </c>
      <c r="AY252" s="255" t="s">
        <v>125</v>
      </c>
    </row>
    <row r="253" s="1" customFormat="1" ht="25.5" customHeight="1">
      <c r="B253" s="45"/>
      <c r="C253" s="220" t="s">
        <v>363</v>
      </c>
      <c r="D253" s="220" t="s">
        <v>127</v>
      </c>
      <c r="E253" s="221" t="s">
        <v>364</v>
      </c>
      <c r="F253" s="222" t="s">
        <v>365</v>
      </c>
      <c r="G253" s="223" t="s">
        <v>130</v>
      </c>
      <c r="H253" s="224">
        <v>14</v>
      </c>
      <c r="I253" s="225"/>
      <c r="J253" s="226">
        <f>ROUND(I253*H253,2)</f>
        <v>0</v>
      </c>
      <c r="K253" s="222" t="s">
        <v>131</v>
      </c>
      <c r="L253" s="71"/>
      <c r="M253" s="227" t="s">
        <v>21</v>
      </c>
      <c r="N253" s="228" t="s">
        <v>43</v>
      </c>
      <c r="O253" s="46"/>
      <c r="P253" s="229">
        <f>O253*H253</f>
        <v>0</v>
      </c>
      <c r="Q253" s="229">
        <v>0</v>
      </c>
      <c r="R253" s="229">
        <f>Q253*H253</f>
        <v>0</v>
      </c>
      <c r="S253" s="229">
        <v>0</v>
      </c>
      <c r="T253" s="230">
        <f>S253*H253</f>
        <v>0</v>
      </c>
      <c r="AR253" s="23" t="s">
        <v>132</v>
      </c>
      <c r="AT253" s="23" t="s">
        <v>127</v>
      </c>
      <c r="AU253" s="23" t="s">
        <v>82</v>
      </c>
      <c r="AY253" s="23" t="s">
        <v>125</v>
      </c>
      <c r="BE253" s="231">
        <f>IF(N253="základní",J253,0)</f>
        <v>0</v>
      </c>
      <c r="BF253" s="231">
        <f>IF(N253="snížená",J253,0)</f>
        <v>0</v>
      </c>
      <c r="BG253" s="231">
        <f>IF(N253="zákl. přenesená",J253,0)</f>
        <v>0</v>
      </c>
      <c r="BH253" s="231">
        <f>IF(N253="sníž. přenesená",J253,0)</f>
        <v>0</v>
      </c>
      <c r="BI253" s="231">
        <f>IF(N253="nulová",J253,0)</f>
        <v>0</v>
      </c>
      <c r="BJ253" s="23" t="s">
        <v>80</v>
      </c>
      <c r="BK253" s="231">
        <f>ROUND(I253*H253,2)</f>
        <v>0</v>
      </c>
      <c r="BL253" s="23" t="s">
        <v>132</v>
      </c>
      <c r="BM253" s="23" t="s">
        <v>366</v>
      </c>
    </row>
    <row r="254" s="1" customFormat="1">
      <c r="B254" s="45"/>
      <c r="C254" s="73"/>
      <c r="D254" s="232" t="s">
        <v>134</v>
      </c>
      <c r="E254" s="73"/>
      <c r="F254" s="233" t="s">
        <v>367</v>
      </c>
      <c r="G254" s="73"/>
      <c r="H254" s="73"/>
      <c r="I254" s="190"/>
      <c r="J254" s="73"/>
      <c r="K254" s="73"/>
      <c r="L254" s="71"/>
      <c r="M254" s="234"/>
      <c r="N254" s="46"/>
      <c r="O254" s="46"/>
      <c r="P254" s="46"/>
      <c r="Q254" s="46"/>
      <c r="R254" s="46"/>
      <c r="S254" s="46"/>
      <c r="T254" s="94"/>
      <c r="AT254" s="23" t="s">
        <v>134</v>
      </c>
      <c r="AU254" s="23" t="s">
        <v>82</v>
      </c>
    </row>
    <row r="255" s="11" customFormat="1">
      <c r="B255" s="235"/>
      <c r="C255" s="236"/>
      <c r="D255" s="232" t="s">
        <v>199</v>
      </c>
      <c r="E255" s="237" t="s">
        <v>21</v>
      </c>
      <c r="F255" s="238" t="s">
        <v>368</v>
      </c>
      <c r="G255" s="236"/>
      <c r="H255" s="237" t="s">
        <v>21</v>
      </c>
      <c r="I255" s="239"/>
      <c r="J255" s="236"/>
      <c r="K255" s="236"/>
      <c r="L255" s="240"/>
      <c r="M255" s="241"/>
      <c r="N255" s="242"/>
      <c r="O255" s="242"/>
      <c r="P255" s="242"/>
      <c r="Q255" s="242"/>
      <c r="R255" s="242"/>
      <c r="S255" s="242"/>
      <c r="T255" s="243"/>
      <c r="AT255" s="244" t="s">
        <v>199</v>
      </c>
      <c r="AU255" s="244" t="s">
        <v>82</v>
      </c>
      <c r="AV255" s="11" t="s">
        <v>80</v>
      </c>
      <c r="AW255" s="11" t="s">
        <v>35</v>
      </c>
      <c r="AX255" s="11" t="s">
        <v>72</v>
      </c>
      <c r="AY255" s="244" t="s">
        <v>125</v>
      </c>
    </row>
    <row r="256" s="12" customFormat="1">
      <c r="B256" s="245"/>
      <c r="C256" s="246"/>
      <c r="D256" s="232" t="s">
        <v>199</v>
      </c>
      <c r="E256" s="247" t="s">
        <v>21</v>
      </c>
      <c r="F256" s="248" t="s">
        <v>345</v>
      </c>
      <c r="G256" s="246"/>
      <c r="H256" s="249">
        <v>14</v>
      </c>
      <c r="I256" s="250"/>
      <c r="J256" s="246"/>
      <c r="K256" s="246"/>
      <c r="L256" s="251"/>
      <c r="M256" s="252"/>
      <c r="N256" s="253"/>
      <c r="O256" s="253"/>
      <c r="P256" s="253"/>
      <c r="Q256" s="253"/>
      <c r="R256" s="253"/>
      <c r="S256" s="253"/>
      <c r="T256" s="254"/>
      <c r="AT256" s="255" t="s">
        <v>199</v>
      </c>
      <c r="AU256" s="255" t="s">
        <v>82</v>
      </c>
      <c r="AV256" s="12" t="s">
        <v>82</v>
      </c>
      <c r="AW256" s="12" t="s">
        <v>35</v>
      </c>
      <c r="AX256" s="12" t="s">
        <v>80</v>
      </c>
      <c r="AY256" s="255" t="s">
        <v>125</v>
      </c>
    </row>
    <row r="257" s="1" customFormat="1" ht="25.5" customHeight="1">
      <c r="B257" s="45"/>
      <c r="C257" s="220" t="s">
        <v>369</v>
      </c>
      <c r="D257" s="220" t="s">
        <v>127</v>
      </c>
      <c r="E257" s="221" t="s">
        <v>370</v>
      </c>
      <c r="F257" s="222" t="s">
        <v>371</v>
      </c>
      <c r="G257" s="223" t="s">
        <v>130</v>
      </c>
      <c r="H257" s="224">
        <v>760.5</v>
      </c>
      <c r="I257" s="225"/>
      <c r="J257" s="226">
        <f>ROUND(I257*H257,2)</f>
        <v>0</v>
      </c>
      <c r="K257" s="222" t="s">
        <v>131</v>
      </c>
      <c r="L257" s="71"/>
      <c r="M257" s="227" t="s">
        <v>21</v>
      </c>
      <c r="N257" s="228" t="s">
        <v>43</v>
      </c>
      <c r="O257" s="46"/>
      <c r="P257" s="229">
        <f>O257*H257</f>
        <v>0</v>
      </c>
      <c r="Q257" s="229">
        <v>0</v>
      </c>
      <c r="R257" s="229">
        <f>Q257*H257</f>
        <v>0</v>
      </c>
      <c r="S257" s="229">
        <v>0</v>
      </c>
      <c r="T257" s="230">
        <f>S257*H257</f>
        <v>0</v>
      </c>
      <c r="AR257" s="23" t="s">
        <v>132</v>
      </c>
      <c r="AT257" s="23" t="s">
        <v>127</v>
      </c>
      <c r="AU257" s="23" t="s">
        <v>82</v>
      </c>
      <c r="AY257" s="23" t="s">
        <v>125</v>
      </c>
      <c r="BE257" s="231">
        <f>IF(N257="základní",J257,0)</f>
        <v>0</v>
      </c>
      <c r="BF257" s="231">
        <f>IF(N257="snížená",J257,0)</f>
        <v>0</v>
      </c>
      <c r="BG257" s="231">
        <f>IF(N257="zákl. přenesená",J257,0)</f>
        <v>0</v>
      </c>
      <c r="BH257" s="231">
        <f>IF(N257="sníž. přenesená",J257,0)</f>
        <v>0</v>
      </c>
      <c r="BI257" s="231">
        <f>IF(N257="nulová",J257,0)</f>
        <v>0</v>
      </c>
      <c r="BJ257" s="23" t="s">
        <v>80</v>
      </c>
      <c r="BK257" s="231">
        <f>ROUND(I257*H257,2)</f>
        <v>0</v>
      </c>
      <c r="BL257" s="23" t="s">
        <v>132</v>
      </c>
      <c r="BM257" s="23" t="s">
        <v>372</v>
      </c>
    </row>
    <row r="258" s="1" customFormat="1">
      <c r="B258" s="45"/>
      <c r="C258" s="73"/>
      <c r="D258" s="232" t="s">
        <v>134</v>
      </c>
      <c r="E258" s="73"/>
      <c r="F258" s="233" t="s">
        <v>373</v>
      </c>
      <c r="G258" s="73"/>
      <c r="H258" s="73"/>
      <c r="I258" s="190"/>
      <c r="J258" s="73"/>
      <c r="K258" s="73"/>
      <c r="L258" s="71"/>
      <c r="M258" s="234"/>
      <c r="N258" s="46"/>
      <c r="O258" s="46"/>
      <c r="P258" s="46"/>
      <c r="Q258" s="46"/>
      <c r="R258" s="46"/>
      <c r="S258" s="46"/>
      <c r="T258" s="94"/>
      <c r="AT258" s="23" t="s">
        <v>134</v>
      </c>
      <c r="AU258" s="23" t="s">
        <v>82</v>
      </c>
    </row>
    <row r="259" s="1" customFormat="1">
      <c r="B259" s="45"/>
      <c r="C259" s="73"/>
      <c r="D259" s="232" t="s">
        <v>136</v>
      </c>
      <c r="E259" s="73"/>
      <c r="F259" s="233" t="s">
        <v>198</v>
      </c>
      <c r="G259" s="73"/>
      <c r="H259" s="73"/>
      <c r="I259" s="190"/>
      <c r="J259" s="73"/>
      <c r="K259" s="73"/>
      <c r="L259" s="71"/>
      <c r="M259" s="234"/>
      <c r="N259" s="46"/>
      <c r="O259" s="46"/>
      <c r="P259" s="46"/>
      <c r="Q259" s="46"/>
      <c r="R259" s="46"/>
      <c r="S259" s="46"/>
      <c r="T259" s="94"/>
      <c r="AT259" s="23" t="s">
        <v>136</v>
      </c>
      <c r="AU259" s="23" t="s">
        <v>82</v>
      </c>
    </row>
    <row r="260" s="11" customFormat="1">
      <c r="B260" s="235"/>
      <c r="C260" s="236"/>
      <c r="D260" s="232" t="s">
        <v>199</v>
      </c>
      <c r="E260" s="237" t="s">
        <v>21</v>
      </c>
      <c r="F260" s="238" t="s">
        <v>200</v>
      </c>
      <c r="G260" s="236"/>
      <c r="H260" s="237" t="s">
        <v>21</v>
      </c>
      <c r="I260" s="239"/>
      <c r="J260" s="236"/>
      <c r="K260" s="236"/>
      <c r="L260" s="240"/>
      <c r="M260" s="241"/>
      <c r="N260" s="242"/>
      <c r="O260" s="242"/>
      <c r="P260" s="242"/>
      <c r="Q260" s="242"/>
      <c r="R260" s="242"/>
      <c r="S260" s="242"/>
      <c r="T260" s="243"/>
      <c r="AT260" s="244" t="s">
        <v>199</v>
      </c>
      <c r="AU260" s="244" t="s">
        <v>82</v>
      </c>
      <c r="AV260" s="11" t="s">
        <v>80</v>
      </c>
      <c r="AW260" s="11" t="s">
        <v>35</v>
      </c>
      <c r="AX260" s="11" t="s">
        <v>72</v>
      </c>
      <c r="AY260" s="244" t="s">
        <v>125</v>
      </c>
    </row>
    <row r="261" s="12" customFormat="1">
      <c r="B261" s="245"/>
      <c r="C261" s="246"/>
      <c r="D261" s="232" t="s">
        <v>199</v>
      </c>
      <c r="E261" s="247" t="s">
        <v>21</v>
      </c>
      <c r="F261" s="248" t="s">
        <v>374</v>
      </c>
      <c r="G261" s="246"/>
      <c r="H261" s="249">
        <v>60.5</v>
      </c>
      <c r="I261" s="250"/>
      <c r="J261" s="246"/>
      <c r="K261" s="246"/>
      <c r="L261" s="251"/>
      <c r="M261" s="252"/>
      <c r="N261" s="253"/>
      <c r="O261" s="253"/>
      <c r="P261" s="253"/>
      <c r="Q261" s="253"/>
      <c r="R261" s="253"/>
      <c r="S261" s="253"/>
      <c r="T261" s="254"/>
      <c r="AT261" s="255" t="s">
        <v>199</v>
      </c>
      <c r="AU261" s="255" t="s">
        <v>82</v>
      </c>
      <c r="AV261" s="12" t="s">
        <v>82</v>
      </c>
      <c r="AW261" s="12" t="s">
        <v>35</v>
      </c>
      <c r="AX261" s="12" t="s">
        <v>72</v>
      </c>
      <c r="AY261" s="255" t="s">
        <v>125</v>
      </c>
    </row>
    <row r="262" s="11" customFormat="1">
      <c r="B262" s="235"/>
      <c r="C262" s="236"/>
      <c r="D262" s="232" t="s">
        <v>199</v>
      </c>
      <c r="E262" s="237" t="s">
        <v>21</v>
      </c>
      <c r="F262" s="238" t="s">
        <v>202</v>
      </c>
      <c r="G262" s="236"/>
      <c r="H262" s="237" t="s">
        <v>21</v>
      </c>
      <c r="I262" s="239"/>
      <c r="J262" s="236"/>
      <c r="K262" s="236"/>
      <c r="L262" s="240"/>
      <c r="M262" s="241"/>
      <c r="N262" s="242"/>
      <c r="O262" s="242"/>
      <c r="P262" s="242"/>
      <c r="Q262" s="242"/>
      <c r="R262" s="242"/>
      <c r="S262" s="242"/>
      <c r="T262" s="243"/>
      <c r="AT262" s="244" t="s">
        <v>199</v>
      </c>
      <c r="AU262" s="244" t="s">
        <v>82</v>
      </c>
      <c r="AV262" s="11" t="s">
        <v>80</v>
      </c>
      <c r="AW262" s="11" t="s">
        <v>35</v>
      </c>
      <c r="AX262" s="11" t="s">
        <v>72</v>
      </c>
      <c r="AY262" s="244" t="s">
        <v>125</v>
      </c>
    </row>
    <row r="263" s="12" customFormat="1">
      <c r="B263" s="245"/>
      <c r="C263" s="246"/>
      <c r="D263" s="232" t="s">
        <v>199</v>
      </c>
      <c r="E263" s="247" t="s">
        <v>21</v>
      </c>
      <c r="F263" s="248" t="s">
        <v>375</v>
      </c>
      <c r="G263" s="246"/>
      <c r="H263" s="249">
        <v>171</v>
      </c>
      <c r="I263" s="250"/>
      <c r="J263" s="246"/>
      <c r="K263" s="246"/>
      <c r="L263" s="251"/>
      <c r="M263" s="252"/>
      <c r="N263" s="253"/>
      <c r="O263" s="253"/>
      <c r="P263" s="253"/>
      <c r="Q263" s="253"/>
      <c r="R263" s="253"/>
      <c r="S263" s="253"/>
      <c r="T263" s="254"/>
      <c r="AT263" s="255" t="s">
        <v>199</v>
      </c>
      <c r="AU263" s="255" t="s">
        <v>82</v>
      </c>
      <c r="AV263" s="12" t="s">
        <v>82</v>
      </c>
      <c r="AW263" s="12" t="s">
        <v>35</v>
      </c>
      <c r="AX263" s="12" t="s">
        <v>72</v>
      </c>
      <c r="AY263" s="255" t="s">
        <v>125</v>
      </c>
    </row>
    <row r="264" s="11" customFormat="1">
      <c r="B264" s="235"/>
      <c r="C264" s="236"/>
      <c r="D264" s="232" t="s">
        <v>199</v>
      </c>
      <c r="E264" s="237" t="s">
        <v>21</v>
      </c>
      <c r="F264" s="238" t="s">
        <v>210</v>
      </c>
      <c r="G264" s="236"/>
      <c r="H264" s="237" t="s">
        <v>21</v>
      </c>
      <c r="I264" s="239"/>
      <c r="J264" s="236"/>
      <c r="K264" s="236"/>
      <c r="L264" s="240"/>
      <c r="M264" s="241"/>
      <c r="N264" s="242"/>
      <c r="O264" s="242"/>
      <c r="P264" s="242"/>
      <c r="Q264" s="242"/>
      <c r="R264" s="242"/>
      <c r="S264" s="242"/>
      <c r="T264" s="243"/>
      <c r="AT264" s="244" t="s">
        <v>199</v>
      </c>
      <c r="AU264" s="244" t="s">
        <v>82</v>
      </c>
      <c r="AV264" s="11" t="s">
        <v>80</v>
      </c>
      <c r="AW264" s="11" t="s">
        <v>35</v>
      </c>
      <c r="AX264" s="11" t="s">
        <v>72</v>
      </c>
      <c r="AY264" s="244" t="s">
        <v>125</v>
      </c>
    </row>
    <row r="265" s="12" customFormat="1">
      <c r="B265" s="245"/>
      <c r="C265" s="246"/>
      <c r="D265" s="232" t="s">
        <v>199</v>
      </c>
      <c r="E265" s="247" t="s">
        <v>21</v>
      </c>
      <c r="F265" s="248" t="s">
        <v>376</v>
      </c>
      <c r="G265" s="246"/>
      <c r="H265" s="249">
        <v>109.5</v>
      </c>
      <c r="I265" s="250"/>
      <c r="J265" s="246"/>
      <c r="K265" s="246"/>
      <c r="L265" s="251"/>
      <c r="M265" s="252"/>
      <c r="N265" s="253"/>
      <c r="O265" s="253"/>
      <c r="P265" s="253"/>
      <c r="Q265" s="253"/>
      <c r="R265" s="253"/>
      <c r="S265" s="253"/>
      <c r="T265" s="254"/>
      <c r="AT265" s="255" t="s">
        <v>199</v>
      </c>
      <c r="AU265" s="255" t="s">
        <v>82</v>
      </c>
      <c r="AV265" s="12" t="s">
        <v>82</v>
      </c>
      <c r="AW265" s="12" t="s">
        <v>35</v>
      </c>
      <c r="AX265" s="12" t="s">
        <v>72</v>
      </c>
      <c r="AY265" s="255" t="s">
        <v>125</v>
      </c>
    </row>
    <row r="266" s="11" customFormat="1">
      <c r="B266" s="235"/>
      <c r="C266" s="236"/>
      <c r="D266" s="232" t="s">
        <v>199</v>
      </c>
      <c r="E266" s="237" t="s">
        <v>21</v>
      </c>
      <c r="F266" s="238" t="s">
        <v>377</v>
      </c>
      <c r="G266" s="236"/>
      <c r="H266" s="237" t="s">
        <v>21</v>
      </c>
      <c r="I266" s="239"/>
      <c r="J266" s="236"/>
      <c r="K266" s="236"/>
      <c r="L266" s="240"/>
      <c r="M266" s="241"/>
      <c r="N266" s="242"/>
      <c r="O266" s="242"/>
      <c r="P266" s="242"/>
      <c r="Q266" s="242"/>
      <c r="R266" s="242"/>
      <c r="S266" s="242"/>
      <c r="T266" s="243"/>
      <c r="AT266" s="244" t="s">
        <v>199</v>
      </c>
      <c r="AU266" s="244" t="s">
        <v>82</v>
      </c>
      <c r="AV266" s="11" t="s">
        <v>80</v>
      </c>
      <c r="AW266" s="11" t="s">
        <v>35</v>
      </c>
      <c r="AX266" s="11" t="s">
        <v>72</v>
      </c>
      <c r="AY266" s="244" t="s">
        <v>125</v>
      </c>
    </row>
    <row r="267" s="12" customFormat="1">
      <c r="B267" s="245"/>
      <c r="C267" s="246"/>
      <c r="D267" s="232" t="s">
        <v>199</v>
      </c>
      <c r="E267" s="247" t="s">
        <v>21</v>
      </c>
      <c r="F267" s="248" t="s">
        <v>378</v>
      </c>
      <c r="G267" s="246"/>
      <c r="H267" s="249">
        <v>8.5</v>
      </c>
      <c r="I267" s="250"/>
      <c r="J267" s="246"/>
      <c r="K267" s="246"/>
      <c r="L267" s="251"/>
      <c r="M267" s="252"/>
      <c r="N267" s="253"/>
      <c r="O267" s="253"/>
      <c r="P267" s="253"/>
      <c r="Q267" s="253"/>
      <c r="R267" s="253"/>
      <c r="S267" s="253"/>
      <c r="T267" s="254"/>
      <c r="AT267" s="255" t="s">
        <v>199</v>
      </c>
      <c r="AU267" s="255" t="s">
        <v>82</v>
      </c>
      <c r="AV267" s="12" t="s">
        <v>82</v>
      </c>
      <c r="AW267" s="12" t="s">
        <v>35</v>
      </c>
      <c r="AX267" s="12" t="s">
        <v>72</v>
      </c>
      <c r="AY267" s="255" t="s">
        <v>125</v>
      </c>
    </row>
    <row r="268" s="11" customFormat="1">
      <c r="B268" s="235"/>
      <c r="C268" s="236"/>
      <c r="D268" s="232" t="s">
        <v>199</v>
      </c>
      <c r="E268" s="237" t="s">
        <v>21</v>
      </c>
      <c r="F268" s="238" t="s">
        <v>212</v>
      </c>
      <c r="G268" s="236"/>
      <c r="H268" s="237" t="s">
        <v>21</v>
      </c>
      <c r="I268" s="239"/>
      <c r="J268" s="236"/>
      <c r="K268" s="236"/>
      <c r="L268" s="240"/>
      <c r="M268" s="241"/>
      <c r="N268" s="242"/>
      <c r="O268" s="242"/>
      <c r="P268" s="242"/>
      <c r="Q268" s="242"/>
      <c r="R268" s="242"/>
      <c r="S268" s="242"/>
      <c r="T268" s="243"/>
      <c r="AT268" s="244" t="s">
        <v>199</v>
      </c>
      <c r="AU268" s="244" t="s">
        <v>82</v>
      </c>
      <c r="AV268" s="11" t="s">
        <v>80</v>
      </c>
      <c r="AW268" s="11" t="s">
        <v>35</v>
      </c>
      <c r="AX268" s="11" t="s">
        <v>72</v>
      </c>
      <c r="AY268" s="244" t="s">
        <v>125</v>
      </c>
    </row>
    <row r="269" s="12" customFormat="1">
      <c r="B269" s="245"/>
      <c r="C269" s="246"/>
      <c r="D269" s="232" t="s">
        <v>199</v>
      </c>
      <c r="E269" s="247" t="s">
        <v>21</v>
      </c>
      <c r="F269" s="248" t="s">
        <v>379</v>
      </c>
      <c r="G269" s="246"/>
      <c r="H269" s="249">
        <v>39</v>
      </c>
      <c r="I269" s="250"/>
      <c r="J269" s="246"/>
      <c r="K269" s="246"/>
      <c r="L269" s="251"/>
      <c r="M269" s="252"/>
      <c r="N269" s="253"/>
      <c r="O269" s="253"/>
      <c r="P269" s="253"/>
      <c r="Q269" s="253"/>
      <c r="R269" s="253"/>
      <c r="S269" s="253"/>
      <c r="T269" s="254"/>
      <c r="AT269" s="255" t="s">
        <v>199</v>
      </c>
      <c r="AU269" s="255" t="s">
        <v>82</v>
      </c>
      <c r="AV269" s="12" t="s">
        <v>82</v>
      </c>
      <c r="AW269" s="12" t="s">
        <v>35</v>
      </c>
      <c r="AX269" s="12" t="s">
        <v>72</v>
      </c>
      <c r="AY269" s="255" t="s">
        <v>125</v>
      </c>
    </row>
    <row r="270" s="11" customFormat="1">
      <c r="B270" s="235"/>
      <c r="C270" s="236"/>
      <c r="D270" s="232" t="s">
        <v>199</v>
      </c>
      <c r="E270" s="237" t="s">
        <v>21</v>
      </c>
      <c r="F270" s="238" t="s">
        <v>380</v>
      </c>
      <c r="G270" s="236"/>
      <c r="H270" s="237" t="s">
        <v>21</v>
      </c>
      <c r="I270" s="239"/>
      <c r="J270" s="236"/>
      <c r="K270" s="236"/>
      <c r="L270" s="240"/>
      <c r="M270" s="241"/>
      <c r="N270" s="242"/>
      <c r="O270" s="242"/>
      <c r="P270" s="242"/>
      <c r="Q270" s="242"/>
      <c r="R270" s="242"/>
      <c r="S270" s="242"/>
      <c r="T270" s="243"/>
      <c r="AT270" s="244" t="s">
        <v>199</v>
      </c>
      <c r="AU270" s="244" t="s">
        <v>82</v>
      </c>
      <c r="AV270" s="11" t="s">
        <v>80</v>
      </c>
      <c r="AW270" s="11" t="s">
        <v>35</v>
      </c>
      <c r="AX270" s="11" t="s">
        <v>72</v>
      </c>
      <c r="AY270" s="244" t="s">
        <v>125</v>
      </c>
    </row>
    <row r="271" s="12" customFormat="1">
      <c r="B271" s="245"/>
      <c r="C271" s="246"/>
      <c r="D271" s="232" t="s">
        <v>199</v>
      </c>
      <c r="E271" s="247" t="s">
        <v>21</v>
      </c>
      <c r="F271" s="248" t="s">
        <v>381</v>
      </c>
      <c r="G271" s="246"/>
      <c r="H271" s="249">
        <v>54.5</v>
      </c>
      <c r="I271" s="250"/>
      <c r="J271" s="246"/>
      <c r="K271" s="246"/>
      <c r="L271" s="251"/>
      <c r="M271" s="252"/>
      <c r="N271" s="253"/>
      <c r="O271" s="253"/>
      <c r="P271" s="253"/>
      <c r="Q271" s="253"/>
      <c r="R271" s="253"/>
      <c r="S271" s="253"/>
      <c r="T271" s="254"/>
      <c r="AT271" s="255" t="s">
        <v>199</v>
      </c>
      <c r="AU271" s="255" t="s">
        <v>82</v>
      </c>
      <c r="AV271" s="12" t="s">
        <v>82</v>
      </c>
      <c r="AW271" s="12" t="s">
        <v>35</v>
      </c>
      <c r="AX271" s="12" t="s">
        <v>72</v>
      </c>
      <c r="AY271" s="255" t="s">
        <v>125</v>
      </c>
    </row>
    <row r="272" s="11" customFormat="1">
      <c r="B272" s="235"/>
      <c r="C272" s="236"/>
      <c r="D272" s="232" t="s">
        <v>199</v>
      </c>
      <c r="E272" s="237" t="s">
        <v>21</v>
      </c>
      <c r="F272" s="238" t="s">
        <v>382</v>
      </c>
      <c r="G272" s="236"/>
      <c r="H272" s="237" t="s">
        <v>21</v>
      </c>
      <c r="I272" s="239"/>
      <c r="J272" s="236"/>
      <c r="K272" s="236"/>
      <c r="L272" s="240"/>
      <c r="M272" s="241"/>
      <c r="N272" s="242"/>
      <c r="O272" s="242"/>
      <c r="P272" s="242"/>
      <c r="Q272" s="242"/>
      <c r="R272" s="242"/>
      <c r="S272" s="242"/>
      <c r="T272" s="243"/>
      <c r="AT272" s="244" t="s">
        <v>199</v>
      </c>
      <c r="AU272" s="244" t="s">
        <v>82</v>
      </c>
      <c r="AV272" s="11" t="s">
        <v>80</v>
      </c>
      <c r="AW272" s="11" t="s">
        <v>35</v>
      </c>
      <c r="AX272" s="11" t="s">
        <v>72</v>
      </c>
      <c r="AY272" s="244" t="s">
        <v>125</v>
      </c>
    </row>
    <row r="273" s="12" customFormat="1">
      <c r="B273" s="245"/>
      <c r="C273" s="246"/>
      <c r="D273" s="232" t="s">
        <v>199</v>
      </c>
      <c r="E273" s="247" t="s">
        <v>21</v>
      </c>
      <c r="F273" s="248" t="s">
        <v>383</v>
      </c>
      <c r="G273" s="246"/>
      <c r="H273" s="249">
        <v>142.5</v>
      </c>
      <c r="I273" s="250"/>
      <c r="J273" s="246"/>
      <c r="K273" s="246"/>
      <c r="L273" s="251"/>
      <c r="M273" s="252"/>
      <c r="N273" s="253"/>
      <c r="O273" s="253"/>
      <c r="P273" s="253"/>
      <c r="Q273" s="253"/>
      <c r="R273" s="253"/>
      <c r="S273" s="253"/>
      <c r="T273" s="254"/>
      <c r="AT273" s="255" t="s">
        <v>199</v>
      </c>
      <c r="AU273" s="255" t="s">
        <v>82</v>
      </c>
      <c r="AV273" s="12" t="s">
        <v>82</v>
      </c>
      <c r="AW273" s="12" t="s">
        <v>35</v>
      </c>
      <c r="AX273" s="12" t="s">
        <v>72</v>
      </c>
      <c r="AY273" s="255" t="s">
        <v>125</v>
      </c>
    </row>
    <row r="274" s="11" customFormat="1">
      <c r="B274" s="235"/>
      <c r="C274" s="236"/>
      <c r="D274" s="232" t="s">
        <v>199</v>
      </c>
      <c r="E274" s="237" t="s">
        <v>21</v>
      </c>
      <c r="F274" s="238" t="s">
        <v>216</v>
      </c>
      <c r="G274" s="236"/>
      <c r="H274" s="237" t="s">
        <v>21</v>
      </c>
      <c r="I274" s="239"/>
      <c r="J274" s="236"/>
      <c r="K274" s="236"/>
      <c r="L274" s="240"/>
      <c r="M274" s="241"/>
      <c r="N274" s="242"/>
      <c r="O274" s="242"/>
      <c r="P274" s="242"/>
      <c r="Q274" s="242"/>
      <c r="R274" s="242"/>
      <c r="S274" s="242"/>
      <c r="T274" s="243"/>
      <c r="AT274" s="244" t="s">
        <v>199</v>
      </c>
      <c r="AU274" s="244" t="s">
        <v>82</v>
      </c>
      <c r="AV274" s="11" t="s">
        <v>80</v>
      </c>
      <c r="AW274" s="11" t="s">
        <v>35</v>
      </c>
      <c r="AX274" s="11" t="s">
        <v>72</v>
      </c>
      <c r="AY274" s="244" t="s">
        <v>125</v>
      </c>
    </row>
    <row r="275" s="12" customFormat="1">
      <c r="B275" s="245"/>
      <c r="C275" s="246"/>
      <c r="D275" s="232" t="s">
        <v>199</v>
      </c>
      <c r="E275" s="247" t="s">
        <v>21</v>
      </c>
      <c r="F275" s="248" t="s">
        <v>384</v>
      </c>
      <c r="G275" s="246"/>
      <c r="H275" s="249">
        <v>40</v>
      </c>
      <c r="I275" s="250"/>
      <c r="J275" s="246"/>
      <c r="K275" s="246"/>
      <c r="L275" s="251"/>
      <c r="M275" s="252"/>
      <c r="N275" s="253"/>
      <c r="O275" s="253"/>
      <c r="P275" s="253"/>
      <c r="Q275" s="253"/>
      <c r="R275" s="253"/>
      <c r="S275" s="253"/>
      <c r="T275" s="254"/>
      <c r="AT275" s="255" t="s">
        <v>199</v>
      </c>
      <c r="AU275" s="255" t="s">
        <v>82</v>
      </c>
      <c r="AV275" s="12" t="s">
        <v>82</v>
      </c>
      <c r="AW275" s="12" t="s">
        <v>35</v>
      </c>
      <c r="AX275" s="12" t="s">
        <v>72</v>
      </c>
      <c r="AY275" s="255" t="s">
        <v>125</v>
      </c>
    </row>
    <row r="276" s="11" customFormat="1">
      <c r="B276" s="235"/>
      <c r="C276" s="236"/>
      <c r="D276" s="232" t="s">
        <v>199</v>
      </c>
      <c r="E276" s="237" t="s">
        <v>21</v>
      </c>
      <c r="F276" s="238" t="s">
        <v>218</v>
      </c>
      <c r="G276" s="236"/>
      <c r="H276" s="237" t="s">
        <v>21</v>
      </c>
      <c r="I276" s="239"/>
      <c r="J276" s="236"/>
      <c r="K276" s="236"/>
      <c r="L276" s="240"/>
      <c r="M276" s="241"/>
      <c r="N276" s="242"/>
      <c r="O276" s="242"/>
      <c r="P276" s="242"/>
      <c r="Q276" s="242"/>
      <c r="R276" s="242"/>
      <c r="S276" s="242"/>
      <c r="T276" s="243"/>
      <c r="AT276" s="244" t="s">
        <v>199</v>
      </c>
      <c r="AU276" s="244" t="s">
        <v>82</v>
      </c>
      <c r="AV276" s="11" t="s">
        <v>80</v>
      </c>
      <c r="AW276" s="11" t="s">
        <v>35</v>
      </c>
      <c r="AX276" s="11" t="s">
        <v>72</v>
      </c>
      <c r="AY276" s="244" t="s">
        <v>125</v>
      </c>
    </row>
    <row r="277" s="12" customFormat="1">
      <c r="B277" s="245"/>
      <c r="C277" s="246"/>
      <c r="D277" s="232" t="s">
        <v>199</v>
      </c>
      <c r="E277" s="247" t="s">
        <v>21</v>
      </c>
      <c r="F277" s="248" t="s">
        <v>385</v>
      </c>
      <c r="G277" s="246"/>
      <c r="H277" s="249">
        <v>135</v>
      </c>
      <c r="I277" s="250"/>
      <c r="J277" s="246"/>
      <c r="K277" s="246"/>
      <c r="L277" s="251"/>
      <c r="M277" s="252"/>
      <c r="N277" s="253"/>
      <c r="O277" s="253"/>
      <c r="P277" s="253"/>
      <c r="Q277" s="253"/>
      <c r="R277" s="253"/>
      <c r="S277" s="253"/>
      <c r="T277" s="254"/>
      <c r="AT277" s="255" t="s">
        <v>199</v>
      </c>
      <c r="AU277" s="255" t="s">
        <v>82</v>
      </c>
      <c r="AV277" s="12" t="s">
        <v>82</v>
      </c>
      <c r="AW277" s="12" t="s">
        <v>35</v>
      </c>
      <c r="AX277" s="12" t="s">
        <v>72</v>
      </c>
      <c r="AY277" s="255" t="s">
        <v>125</v>
      </c>
    </row>
    <row r="278" s="13" customFormat="1">
      <c r="B278" s="256"/>
      <c r="C278" s="257"/>
      <c r="D278" s="232" t="s">
        <v>199</v>
      </c>
      <c r="E278" s="258" t="s">
        <v>21</v>
      </c>
      <c r="F278" s="259" t="s">
        <v>205</v>
      </c>
      <c r="G278" s="257"/>
      <c r="H278" s="260">
        <v>760.5</v>
      </c>
      <c r="I278" s="261"/>
      <c r="J278" s="257"/>
      <c r="K278" s="257"/>
      <c r="L278" s="262"/>
      <c r="M278" s="263"/>
      <c r="N278" s="264"/>
      <c r="O278" s="264"/>
      <c r="P278" s="264"/>
      <c r="Q278" s="264"/>
      <c r="R278" s="264"/>
      <c r="S278" s="264"/>
      <c r="T278" s="265"/>
      <c r="AT278" s="266" t="s">
        <v>199</v>
      </c>
      <c r="AU278" s="266" t="s">
        <v>82</v>
      </c>
      <c r="AV278" s="13" t="s">
        <v>132</v>
      </c>
      <c r="AW278" s="13" t="s">
        <v>35</v>
      </c>
      <c r="AX278" s="13" t="s">
        <v>80</v>
      </c>
      <c r="AY278" s="266" t="s">
        <v>125</v>
      </c>
    </row>
    <row r="279" s="1" customFormat="1" ht="25.5" customHeight="1">
      <c r="B279" s="45"/>
      <c r="C279" s="220" t="s">
        <v>386</v>
      </c>
      <c r="D279" s="220" t="s">
        <v>127</v>
      </c>
      <c r="E279" s="221" t="s">
        <v>387</v>
      </c>
      <c r="F279" s="222" t="s">
        <v>388</v>
      </c>
      <c r="G279" s="223" t="s">
        <v>130</v>
      </c>
      <c r="H279" s="224">
        <v>23.800000000000001</v>
      </c>
      <c r="I279" s="225"/>
      <c r="J279" s="226">
        <f>ROUND(I279*H279,2)</f>
        <v>0</v>
      </c>
      <c r="K279" s="222" t="s">
        <v>131</v>
      </c>
      <c r="L279" s="71"/>
      <c r="M279" s="227" t="s">
        <v>21</v>
      </c>
      <c r="N279" s="228" t="s">
        <v>43</v>
      </c>
      <c r="O279" s="46"/>
      <c r="P279" s="229">
        <f>O279*H279</f>
        <v>0</v>
      </c>
      <c r="Q279" s="229">
        <v>0</v>
      </c>
      <c r="R279" s="229">
        <f>Q279*H279</f>
        <v>0</v>
      </c>
      <c r="S279" s="229">
        <v>0</v>
      </c>
      <c r="T279" s="230">
        <f>S279*H279</f>
        <v>0</v>
      </c>
      <c r="AR279" s="23" t="s">
        <v>132</v>
      </c>
      <c r="AT279" s="23" t="s">
        <v>127</v>
      </c>
      <c r="AU279" s="23" t="s">
        <v>82</v>
      </c>
      <c r="AY279" s="23" t="s">
        <v>125</v>
      </c>
      <c r="BE279" s="231">
        <f>IF(N279="základní",J279,0)</f>
        <v>0</v>
      </c>
      <c r="BF279" s="231">
        <f>IF(N279="snížená",J279,0)</f>
        <v>0</v>
      </c>
      <c r="BG279" s="231">
        <f>IF(N279="zákl. přenesená",J279,0)</f>
        <v>0</v>
      </c>
      <c r="BH279" s="231">
        <f>IF(N279="sníž. přenesená",J279,0)</f>
        <v>0</v>
      </c>
      <c r="BI279" s="231">
        <f>IF(N279="nulová",J279,0)</f>
        <v>0</v>
      </c>
      <c r="BJ279" s="23" t="s">
        <v>80</v>
      </c>
      <c r="BK279" s="231">
        <f>ROUND(I279*H279,2)</f>
        <v>0</v>
      </c>
      <c r="BL279" s="23" t="s">
        <v>132</v>
      </c>
      <c r="BM279" s="23" t="s">
        <v>389</v>
      </c>
    </row>
    <row r="280" s="1" customFormat="1">
      <c r="B280" s="45"/>
      <c r="C280" s="73"/>
      <c r="D280" s="232" t="s">
        <v>134</v>
      </c>
      <c r="E280" s="73"/>
      <c r="F280" s="233" t="s">
        <v>373</v>
      </c>
      <c r="G280" s="73"/>
      <c r="H280" s="73"/>
      <c r="I280" s="190"/>
      <c r="J280" s="73"/>
      <c r="K280" s="73"/>
      <c r="L280" s="71"/>
      <c r="M280" s="234"/>
      <c r="N280" s="46"/>
      <c r="O280" s="46"/>
      <c r="P280" s="46"/>
      <c r="Q280" s="46"/>
      <c r="R280" s="46"/>
      <c r="S280" s="46"/>
      <c r="T280" s="94"/>
      <c r="AT280" s="23" t="s">
        <v>134</v>
      </c>
      <c r="AU280" s="23" t="s">
        <v>82</v>
      </c>
    </row>
    <row r="281" s="1" customFormat="1">
      <c r="B281" s="45"/>
      <c r="C281" s="73"/>
      <c r="D281" s="232" t="s">
        <v>136</v>
      </c>
      <c r="E281" s="73"/>
      <c r="F281" s="233" t="s">
        <v>198</v>
      </c>
      <c r="G281" s="73"/>
      <c r="H281" s="73"/>
      <c r="I281" s="190"/>
      <c r="J281" s="73"/>
      <c r="K281" s="73"/>
      <c r="L281" s="71"/>
      <c r="M281" s="234"/>
      <c r="N281" s="46"/>
      <c r="O281" s="46"/>
      <c r="P281" s="46"/>
      <c r="Q281" s="46"/>
      <c r="R281" s="46"/>
      <c r="S281" s="46"/>
      <c r="T281" s="94"/>
      <c r="AT281" s="23" t="s">
        <v>136</v>
      </c>
      <c r="AU281" s="23" t="s">
        <v>82</v>
      </c>
    </row>
    <row r="282" s="11" customFormat="1">
      <c r="B282" s="235"/>
      <c r="C282" s="236"/>
      <c r="D282" s="232" t="s">
        <v>199</v>
      </c>
      <c r="E282" s="237" t="s">
        <v>21</v>
      </c>
      <c r="F282" s="238" t="s">
        <v>368</v>
      </c>
      <c r="G282" s="236"/>
      <c r="H282" s="237" t="s">
        <v>21</v>
      </c>
      <c r="I282" s="239"/>
      <c r="J282" s="236"/>
      <c r="K282" s="236"/>
      <c r="L282" s="240"/>
      <c r="M282" s="241"/>
      <c r="N282" s="242"/>
      <c r="O282" s="242"/>
      <c r="P282" s="242"/>
      <c r="Q282" s="242"/>
      <c r="R282" s="242"/>
      <c r="S282" s="242"/>
      <c r="T282" s="243"/>
      <c r="AT282" s="244" t="s">
        <v>199</v>
      </c>
      <c r="AU282" s="244" t="s">
        <v>82</v>
      </c>
      <c r="AV282" s="11" t="s">
        <v>80</v>
      </c>
      <c r="AW282" s="11" t="s">
        <v>35</v>
      </c>
      <c r="AX282" s="11" t="s">
        <v>72</v>
      </c>
      <c r="AY282" s="244" t="s">
        <v>125</v>
      </c>
    </row>
    <row r="283" s="12" customFormat="1">
      <c r="B283" s="245"/>
      <c r="C283" s="246"/>
      <c r="D283" s="232" t="s">
        <v>199</v>
      </c>
      <c r="E283" s="247" t="s">
        <v>21</v>
      </c>
      <c r="F283" s="248" t="s">
        <v>390</v>
      </c>
      <c r="G283" s="246"/>
      <c r="H283" s="249">
        <v>23.800000000000001</v>
      </c>
      <c r="I283" s="250"/>
      <c r="J283" s="246"/>
      <c r="K283" s="246"/>
      <c r="L283" s="251"/>
      <c r="M283" s="252"/>
      <c r="N283" s="253"/>
      <c r="O283" s="253"/>
      <c r="P283" s="253"/>
      <c r="Q283" s="253"/>
      <c r="R283" s="253"/>
      <c r="S283" s="253"/>
      <c r="T283" s="254"/>
      <c r="AT283" s="255" t="s">
        <v>199</v>
      </c>
      <c r="AU283" s="255" t="s">
        <v>82</v>
      </c>
      <c r="AV283" s="12" t="s">
        <v>82</v>
      </c>
      <c r="AW283" s="12" t="s">
        <v>35</v>
      </c>
      <c r="AX283" s="12" t="s">
        <v>72</v>
      </c>
      <c r="AY283" s="255" t="s">
        <v>125</v>
      </c>
    </row>
    <row r="284" s="13" customFormat="1">
      <c r="B284" s="256"/>
      <c r="C284" s="257"/>
      <c r="D284" s="232" t="s">
        <v>199</v>
      </c>
      <c r="E284" s="258" t="s">
        <v>21</v>
      </c>
      <c r="F284" s="259" t="s">
        <v>205</v>
      </c>
      <c r="G284" s="257"/>
      <c r="H284" s="260">
        <v>23.800000000000001</v>
      </c>
      <c r="I284" s="261"/>
      <c r="J284" s="257"/>
      <c r="K284" s="257"/>
      <c r="L284" s="262"/>
      <c r="M284" s="263"/>
      <c r="N284" s="264"/>
      <c r="O284" s="264"/>
      <c r="P284" s="264"/>
      <c r="Q284" s="264"/>
      <c r="R284" s="264"/>
      <c r="S284" s="264"/>
      <c r="T284" s="265"/>
      <c r="AT284" s="266" t="s">
        <v>199</v>
      </c>
      <c r="AU284" s="266" t="s">
        <v>82</v>
      </c>
      <c r="AV284" s="13" t="s">
        <v>132</v>
      </c>
      <c r="AW284" s="13" t="s">
        <v>35</v>
      </c>
      <c r="AX284" s="13" t="s">
        <v>80</v>
      </c>
      <c r="AY284" s="266" t="s">
        <v>125</v>
      </c>
    </row>
    <row r="285" s="1" customFormat="1" ht="25.5" customHeight="1">
      <c r="B285" s="45"/>
      <c r="C285" s="220" t="s">
        <v>391</v>
      </c>
      <c r="D285" s="220" t="s">
        <v>127</v>
      </c>
      <c r="E285" s="221" t="s">
        <v>392</v>
      </c>
      <c r="F285" s="222" t="s">
        <v>393</v>
      </c>
      <c r="G285" s="223" t="s">
        <v>145</v>
      </c>
      <c r="H285" s="224">
        <v>25</v>
      </c>
      <c r="I285" s="225"/>
      <c r="J285" s="226">
        <f>ROUND(I285*H285,2)</f>
        <v>0</v>
      </c>
      <c r="K285" s="222" t="s">
        <v>394</v>
      </c>
      <c r="L285" s="71"/>
      <c r="M285" s="227" t="s">
        <v>21</v>
      </c>
      <c r="N285" s="228" t="s">
        <v>43</v>
      </c>
      <c r="O285" s="46"/>
      <c r="P285" s="229">
        <f>O285*H285</f>
        <v>0</v>
      </c>
      <c r="Q285" s="229">
        <v>0</v>
      </c>
      <c r="R285" s="229">
        <f>Q285*H285</f>
        <v>0</v>
      </c>
      <c r="S285" s="229">
        <v>0</v>
      </c>
      <c r="T285" s="230">
        <f>S285*H285</f>
        <v>0</v>
      </c>
      <c r="AR285" s="23" t="s">
        <v>132</v>
      </c>
      <c r="AT285" s="23" t="s">
        <v>127</v>
      </c>
      <c r="AU285" s="23" t="s">
        <v>82</v>
      </c>
      <c r="AY285" s="23" t="s">
        <v>125</v>
      </c>
      <c r="BE285" s="231">
        <f>IF(N285="základní",J285,0)</f>
        <v>0</v>
      </c>
      <c r="BF285" s="231">
        <f>IF(N285="snížená",J285,0)</f>
        <v>0</v>
      </c>
      <c r="BG285" s="231">
        <f>IF(N285="zákl. přenesená",J285,0)</f>
        <v>0</v>
      </c>
      <c r="BH285" s="231">
        <f>IF(N285="sníž. přenesená",J285,0)</f>
        <v>0</v>
      </c>
      <c r="BI285" s="231">
        <f>IF(N285="nulová",J285,0)</f>
        <v>0</v>
      </c>
      <c r="BJ285" s="23" t="s">
        <v>80</v>
      </c>
      <c r="BK285" s="231">
        <f>ROUND(I285*H285,2)</f>
        <v>0</v>
      </c>
      <c r="BL285" s="23" t="s">
        <v>132</v>
      </c>
      <c r="BM285" s="23" t="s">
        <v>395</v>
      </c>
    </row>
    <row r="286" s="1" customFormat="1">
      <c r="B286" s="45"/>
      <c r="C286" s="73"/>
      <c r="D286" s="232" t="s">
        <v>134</v>
      </c>
      <c r="E286" s="73"/>
      <c r="F286" s="233" t="s">
        <v>396</v>
      </c>
      <c r="G286" s="73"/>
      <c r="H286" s="73"/>
      <c r="I286" s="190"/>
      <c r="J286" s="73"/>
      <c r="K286" s="73"/>
      <c r="L286" s="71"/>
      <c r="M286" s="234"/>
      <c r="N286" s="46"/>
      <c r="O286" s="46"/>
      <c r="P286" s="46"/>
      <c r="Q286" s="46"/>
      <c r="R286" s="46"/>
      <c r="S286" s="46"/>
      <c r="T286" s="94"/>
      <c r="AT286" s="23" t="s">
        <v>134</v>
      </c>
      <c r="AU286" s="23" t="s">
        <v>82</v>
      </c>
    </row>
    <row r="287" s="1" customFormat="1">
      <c r="B287" s="45"/>
      <c r="C287" s="73"/>
      <c r="D287" s="232" t="s">
        <v>136</v>
      </c>
      <c r="E287" s="73"/>
      <c r="F287" s="233" t="s">
        <v>397</v>
      </c>
      <c r="G287" s="73"/>
      <c r="H287" s="73"/>
      <c r="I287" s="190"/>
      <c r="J287" s="73"/>
      <c r="K287" s="73"/>
      <c r="L287" s="71"/>
      <c r="M287" s="234"/>
      <c r="N287" s="46"/>
      <c r="O287" s="46"/>
      <c r="P287" s="46"/>
      <c r="Q287" s="46"/>
      <c r="R287" s="46"/>
      <c r="S287" s="46"/>
      <c r="T287" s="94"/>
      <c r="AT287" s="23" t="s">
        <v>136</v>
      </c>
      <c r="AU287" s="23" t="s">
        <v>82</v>
      </c>
    </row>
    <row r="288" s="1" customFormat="1" ht="25.5" customHeight="1">
      <c r="B288" s="45"/>
      <c r="C288" s="220" t="s">
        <v>398</v>
      </c>
      <c r="D288" s="220" t="s">
        <v>127</v>
      </c>
      <c r="E288" s="221" t="s">
        <v>399</v>
      </c>
      <c r="F288" s="222" t="s">
        <v>400</v>
      </c>
      <c r="G288" s="223" t="s">
        <v>145</v>
      </c>
      <c r="H288" s="224">
        <v>30</v>
      </c>
      <c r="I288" s="225"/>
      <c r="J288" s="226">
        <f>ROUND(I288*H288,2)</f>
        <v>0</v>
      </c>
      <c r="K288" s="222" t="s">
        <v>394</v>
      </c>
      <c r="L288" s="71"/>
      <c r="M288" s="227" t="s">
        <v>21</v>
      </c>
      <c r="N288" s="228" t="s">
        <v>43</v>
      </c>
      <c r="O288" s="46"/>
      <c r="P288" s="229">
        <f>O288*H288</f>
        <v>0</v>
      </c>
      <c r="Q288" s="229">
        <v>0</v>
      </c>
      <c r="R288" s="229">
        <f>Q288*H288</f>
        <v>0</v>
      </c>
      <c r="S288" s="229">
        <v>0</v>
      </c>
      <c r="T288" s="230">
        <f>S288*H288</f>
        <v>0</v>
      </c>
      <c r="AR288" s="23" t="s">
        <v>132</v>
      </c>
      <c r="AT288" s="23" t="s">
        <v>127</v>
      </c>
      <c r="AU288" s="23" t="s">
        <v>82</v>
      </c>
      <c r="AY288" s="23" t="s">
        <v>125</v>
      </c>
      <c r="BE288" s="231">
        <f>IF(N288="základní",J288,0)</f>
        <v>0</v>
      </c>
      <c r="BF288" s="231">
        <f>IF(N288="snížená",J288,0)</f>
        <v>0</v>
      </c>
      <c r="BG288" s="231">
        <f>IF(N288="zákl. přenesená",J288,0)</f>
        <v>0</v>
      </c>
      <c r="BH288" s="231">
        <f>IF(N288="sníž. přenesená",J288,0)</f>
        <v>0</v>
      </c>
      <c r="BI288" s="231">
        <f>IF(N288="nulová",J288,0)</f>
        <v>0</v>
      </c>
      <c r="BJ288" s="23" t="s">
        <v>80</v>
      </c>
      <c r="BK288" s="231">
        <f>ROUND(I288*H288,2)</f>
        <v>0</v>
      </c>
      <c r="BL288" s="23" t="s">
        <v>132</v>
      </c>
      <c r="BM288" s="23" t="s">
        <v>401</v>
      </c>
    </row>
    <row r="289" s="1" customFormat="1">
      <c r="B289" s="45"/>
      <c r="C289" s="73"/>
      <c r="D289" s="232" t="s">
        <v>134</v>
      </c>
      <c r="E289" s="73"/>
      <c r="F289" s="233" t="s">
        <v>396</v>
      </c>
      <c r="G289" s="73"/>
      <c r="H289" s="73"/>
      <c r="I289" s="190"/>
      <c r="J289" s="73"/>
      <c r="K289" s="73"/>
      <c r="L289" s="71"/>
      <c r="M289" s="234"/>
      <c r="N289" s="46"/>
      <c r="O289" s="46"/>
      <c r="P289" s="46"/>
      <c r="Q289" s="46"/>
      <c r="R289" s="46"/>
      <c r="S289" s="46"/>
      <c r="T289" s="94"/>
      <c r="AT289" s="23" t="s">
        <v>134</v>
      </c>
      <c r="AU289" s="23" t="s">
        <v>82</v>
      </c>
    </row>
    <row r="290" s="1" customFormat="1">
      <c r="B290" s="45"/>
      <c r="C290" s="73"/>
      <c r="D290" s="232" t="s">
        <v>136</v>
      </c>
      <c r="E290" s="73"/>
      <c r="F290" s="233" t="s">
        <v>397</v>
      </c>
      <c r="G290" s="73"/>
      <c r="H290" s="73"/>
      <c r="I290" s="190"/>
      <c r="J290" s="73"/>
      <c r="K290" s="73"/>
      <c r="L290" s="71"/>
      <c r="M290" s="234"/>
      <c r="N290" s="46"/>
      <c r="O290" s="46"/>
      <c r="P290" s="46"/>
      <c r="Q290" s="46"/>
      <c r="R290" s="46"/>
      <c r="S290" s="46"/>
      <c r="T290" s="94"/>
      <c r="AT290" s="23" t="s">
        <v>136</v>
      </c>
      <c r="AU290" s="23" t="s">
        <v>82</v>
      </c>
    </row>
    <row r="291" s="1" customFormat="1" ht="38.25" customHeight="1">
      <c r="B291" s="45"/>
      <c r="C291" s="220" t="s">
        <v>402</v>
      </c>
      <c r="D291" s="220" t="s">
        <v>127</v>
      </c>
      <c r="E291" s="221" t="s">
        <v>403</v>
      </c>
      <c r="F291" s="222" t="s">
        <v>404</v>
      </c>
      <c r="G291" s="223" t="s">
        <v>145</v>
      </c>
      <c r="H291" s="224">
        <v>30</v>
      </c>
      <c r="I291" s="225"/>
      <c r="J291" s="226">
        <f>ROUND(I291*H291,2)</f>
        <v>0</v>
      </c>
      <c r="K291" s="222" t="s">
        <v>21</v>
      </c>
      <c r="L291" s="71"/>
      <c r="M291" s="227" t="s">
        <v>21</v>
      </c>
      <c r="N291" s="228" t="s">
        <v>43</v>
      </c>
      <c r="O291" s="46"/>
      <c r="P291" s="229">
        <f>O291*H291</f>
        <v>0</v>
      </c>
      <c r="Q291" s="229">
        <v>0</v>
      </c>
      <c r="R291" s="229">
        <f>Q291*H291</f>
        <v>0</v>
      </c>
      <c r="S291" s="229">
        <v>0</v>
      </c>
      <c r="T291" s="230">
        <f>S291*H291</f>
        <v>0</v>
      </c>
      <c r="AR291" s="23" t="s">
        <v>132</v>
      </c>
      <c r="AT291" s="23" t="s">
        <v>127</v>
      </c>
      <c r="AU291" s="23" t="s">
        <v>82</v>
      </c>
      <c r="AY291" s="23" t="s">
        <v>125</v>
      </c>
      <c r="BE291" s="231">
        <f>IF(N291="základní",J291,0)</f>
        <v>0</v>
      </c>
      <c r="BF291" s="231">
        <f>IF(N291="snížená",J291,0)</f>
        <v>0</v>
      </c>
      <c r="BG291" s="231">
        <f>IF(N291="zákl. přenesená",J291,0)</f>
        <v>0</v>
      </c>
      <c r="BH291" s="231">
        <f>IF(N291="sníž. přenesená",J291,0)</f>
        <v>0</v>
      </c>
      <c r="BI291" s="231">
        <f>IF(N291="nulová",J291,0)</f>
        <v>0</v>
      </c>
      <c r="BJ291" s="23" t="s">
        <v>80</v>
      </c>
      <c r="BK291" s="231">
        <f>ROUND(I291*H291,2)</f>
        <v>0</v>
      </c>
      <c r="BL291" s="23" t="s">
        <v>132</v>
      </c>
      <c r="BM291" s="23" t="s">
        <v>405</v>
      </c>
    </row>
    <row r="292" s="1" customFormat="1">
      <c r="B292" s="45"/>
      <c r="C292" s="73"/>
      <c r="D292" s="232" t="s">
        <v>134</v>
      </c>
      <c r="E292" s="73"/>
      <c r="F292" s="233" t="s">
        <v>406</v>
      </c>
      <c r="G292" s="73"/>
      <c r="H292" s="73"/>
      <c r="I292" s="190"/>
      <c r="J292" s="73"/>
      <c r="K292" s="73"/>
      <c r="L292" s="71"/>
      <c r="M292" s="234"/>
      <c r="N292" s="46"/>
      <c r="O292" s="46"/>
      <c r="P292" s="46"/>
      <c r="Q292" s="46"/>
      <c r="R292" s="46"/>
      <c r="S292" s="46"/>
      <c r="T292" s="94"/>
      <c r="AT292" s="23" t="s">
        <v>134</v>
      </c>
      <c r="AU292" s="23" t="s">
        <v>82</v>
      </c>
    </row>
    <row r="293" s="1" customFormat="1">
      <c r="B293" s="45"/>
      <c r="C293" s="73"/>
      <c r="D293" s="232" t="s">
        <v>136</v>
      </c>
      <c r="E293" s="73"/>
      <c r="F293" s="233" t="s">
        <v>407</v>
      </c>
      <c r="G293" s="73"/>
      <c r="H293" s="73"/>
      <c r="I293" s="190"/>
      <c r="J293" s="73"/>
      <c r="K293" s="73"/>
      <c r="L293" s="71"/>
      <c r="M293" s="234"/>
      <c r="N293" s="46"/>
      <c r="O293" s="46"/>
      <c r="P293" s="46"/>
      <c r="Q293" s="46"/>
      <c r="R293" s="46"/>
      <c r="S293" s="46"/>
      <c r="T293" s="94"/>
      <c r="AT293" s="23" t="s">
        <v>136</v>
      </c>
      <c r="AU293" s="23" t="s">
        <v>82</v>
      </c>
    </row>
    <row r="294" s="1" customFormat="1" ht="38.25" customHeight="1">
      <c r="B294" s="45"/>
      <c r="C294" s="220" t="s">
        <v>408</v>
      </c>
      <c r="D294" s="220" t="s">
        <v>127</v>
      </c>
      <c r="E294" s="221" t="s">
        <v>409</v>
      </c>
      <c r="F294" s="222" t="s">
        <v>410</v>
      </c>
      <c r="G294" s="223" t="s">
        <v>145</v>
      </c>
      <c r="H294" s="224">
        <v>25</v>
      </c>
      <c r="I294" s="225"/>
      <c r="J294" s="226">
        <f>ROUND(I294*H294,2)</f>
        <v>0</v>
      </c>
      <c r="K294" s="222" t="s">
        <v>21</v>
      </c>
      <c r="L294" s="71"/>
      <c r="M294" s="227" t="s">
        <v>21</v>
      </c>
      <c r="N294" s="228" t="s">
        <v>43</v>
      </c>
      <c r="O294" s="46"/>
      <c r="P294" s="229">
        <f>O294*H294</f>
        <v>0</v>
      </c>
      <c r="Q294" s="229">
        <v>0</v>
      </c>
      <c r="R294" s="229">
        <f>Q294*H294</f>
        <v>0</v>
      </c>
      <c r="S294" s="229">
        <v>0</v>
      </c>
      <c r="T294" s="230">
        <f>S294*H294</f>
        <v>0</v>
      </c>
      <c r="AR294" s="23" t="s">
        <v>132</v>
      </c>
      <c r="AT294" s="23" t="s">
        <v>127</v>
      </c>
      <c r="AU294" s="23" t="s">
        <v>82</v>
      </c>
      <c r="AY294" s="23" t="s">
        <v>125</v>
      </c>
      <c r="BE294" s="231">
        <f>IF(N294="základní",J294,0)</f>
        <v>0</v>
      </c>
      <c r="BF294" s="231">
        <f>IF(N294="snížená",J294,0)</f>
        <v>0</v>
      </c>
      <c r="BG294" s="231">
        <f>IF(N294="zákl. přenesená",J294,0)</f>
        <v>0</v>
      </c>
      <c r="BH294" s="231">
        <f>IF(N294="sníž. přenesená",J294,0)</f>
        <v>0</v>
      </c>
      <c r="BI294" s="231">
        <f>IF(N294="nulová",J294,0)</f>
        <v>0</v>
      </c>
      <c r="BJ294" s="23" t="s">
        <v>80</v>
      </c>
      <c r="BK294" s="231">
        <f>ROUND(I294*H294,2)</f>
        <v>0</v>
      </c>
      <c r="BL294" s="23" t="s">
        <v>132</v>
      </c>
      <c r="BM294" s="23" t="s">
        <v>411</v>
      </c>
    </row>
    <row r="295" s="1" customFormat="1">
      <c r="B295" s="45"/>
      <c r="C295" s="73"/>
      <c r="D295" s="232" t="s">
        <v>134</v>
      </c>
      <c r="E295" s="73"/>
      <c r="F295" s="233" t="s">
        <v>412</v>
      </c>
      <c r="G295" s="73"/>
      <c r="H295" s="73"/>
      <c r="I295" s="190"/>
      <c r="J295" s="73"/>
      <c r="K295" s="73"/>
      <c r="L295" s="71"/>
      <c r="M295" s="234"/>
      <c r="N295" s="46"/>
      <c r="O295" s="46"/>
      <c r="P295" s="46"/>
      <c r="Q295" s="46"/>
      <c r="R295" s="46"/>
      <c r="S295" s="46"/>
      <c r="T295" s="94"/>
      <c r="AT295" s="23" t="s">
        <v>134</v>
      </c>
      <c r="AU295" s="23" t="s">
        <v>82</v>
      </c>
    </row>
    <row r="296" s="1" customFormat="1">
      <c r="B296" s="45"/>
      <c r="C296" s="73"/>
      <c r="D296" s="232" t="s">
        <v>136</v>
      </c>
      <c r="E296" s="73"/>
      <c r="F296" s="233" t="s">
        <v>413</v>
      </c>
      <c r="G296" s="73"/>
      <c r="H296" s="73"/>
      <c r="I296" s="190"/>
      <c r="J296" s="73"/>
      <c r="K296" s="73"/>
      <c r="L296" s="71"/>
      <c r="M296" s="234"/>
      <c r="N296" s="46"/>
      <c r="O296" s="46"/>
      <c r="P296" s="46"/>
      <c r="Q296" s="46"/>
      <c r="R296" s="46"/>
      <c r="S296" s="46"/>
      <c r="T296" s="94"/>
      <c r="AT296" s="23" t="s">
        <v>136</v>
      </c>
      <c r="AU296" s="23" t="s">
        <v>82</v>
      </c>
    </row>
    <row r="297" s="1" customFormat="1" ht="16.5" customHeight="1">
      <c r="B297" s="45"/>
      <c r="C297" s="220" t="s">
        <v>414</v>
      </c>
      <c r="D297" s="220" t="s">
        <v>127</v>
      </c>
      <c r="E297" s="221" t="s">
        <v>415</v>
      </c>
      <c r="F297" s="222" t="s">
        <v>416</v>
      </c>
      <c r="G297" s="223" t="s">
        <v>145</v>
      </c>
      <c r="H297" s="224">
        <v>30</v>
      </c>
      <c r="I297" s="225"/>
      <c r="J297" s="226">
        <f>ROUND(I297*H297,2)</f>
        <v>0</v>
      </c>
      <c r="K297" s="222" t="s">
        <v>394</v>
      </c>
      <c r="L297" s="71"/>
      <c r="M297" s="227" t="s">
        <v>21</v>
      </c>
      <c r="N297" s="228" t="s">
        <v>43</v>
      </c>
      <c r="O297" s="46"/>
      <c r="P297" s="229">
        <f>O297*H297</f>
        <v>0</v>
      </c>
      <c r="Q297" s="229">
        <v>5.0000000000000002E-05</v>
      </c>
      <c r="R297" s="229">
        <f>Q297*H297</f>
        <v>0.0015</v>
      </c>
      <c r="S297" s="229">
        <v>0</v>
      </c>
      <c r="T297" s="230">
        <f>S297*H297</f>
        <v>0</v>
      </c>
      <c r="AR297" s="23" t="s">
        <v>132</v>
      </c>
      <c r="AT297" s="23" t="s">
        <v>127</v>
      </c>
      <c r="AU297" s="23" t="s">
        <v>82</v>
      </c>
      <c r="AY297" s="23" t="s">
        <v>125</v>
      </c>
      <c r="BE297" s="231">
        <f>IF(N297="základní",J297,0)</f>
        <v>0</v>
      </c>
      <c r="BF297" s="231">
        <f>IF(N297="snížená",J297,0)</f>
        <v>0</v>
      </c>
      <c r="BG297" s="231">
        <f>IF(N297="zákl. přenesená",J297,0)</f>
        <v>0</v>
      </c>
      <c r="BH297" s="231">
        <f>IF(N297="sníž. přenesená",J297,0)</f>
        <v>0</v>
      </c>
      <c r="BI297" s="231">
        <f>IF(N297="nulová",J297,0)</f>
        <v>0</v>
      </c>
      <c r="BJ297" s="23" t="s">
        <v>80</v>
      </c>
      <c r="BK297" s="231">
        <f>ROUND(I297*H297,2)</f>
        <v>0</v>
      </c>
      <c r="BL297" s="23" t="s">
        <v>132</v>
      </c>
      <c r="BM297" s="23" t="s">
        <v>417</v>
      </c>
    </row>
    <row r="298" s="1" customFormat="1">
      <c r="B298" s="45"/>
      <c r="C298" s="73"/>
      <c r="D298" s="232" t="s">
        <v>134</v>
      </c>
      <c r="E298" s="73"/>
      <c r="F298" s="233" t="s">
        <v>418</v>
      </c>
      <c r="G298" s="73"/>
      <c r="H298" s="73"/>
      <c r="I298" s="190"/>
      <c r="J298" s="73"/>
      <c r="K298" s="73"/>
      <c r="L298" s="71"/>
      <c r="M298" s="234"/>
      <c r="N298" s="46"/>
      <c r="O298" s="46"/>
      <c r="P298" s="46"/>
      <c r="Q298" s="46"/>
      <c r="R298" s="46"/>
      <c r="S298" s="46"/>
      <c r="T298" s="94"/>
      <c r="AT298" s="23" t="s">
        <v>134</v>
      </c>
      <c r="AU298" s="23" t="s">
        <v>82</v>
      </c>
    </row>
    <row r="299" s="1" customFormat="1">
      <c r="B299" s="45"/>
      <c r="C299" s="73"/>
      <c r="D299" s="232" t="s">
        <v>136</v>
      </c>
      <c r="E299" s="73"/>
      <c r="F299" s="233" t="s">
        <v>419</v>
      </c>
      <c r="G299" s="73"/>
      <c r="H299" s="73"/>
      <c r="I299" s="190"/>
      <c r="J299" s="73"/>
      <c r="K299" s="73"/>
      <c r="L299" s="71"/>
      <c r="M299" s="234"/>
      <c r="N299" s="46"/>
      <c r="O299" s="46"/>
      <c r="P299" s="46"/>
      <c r="Q299" s="46"/>
      <c r="R299" s="46"/>
      <c r="S299" s="46"/>
      <c r="T299" s="94"/>
      <c r="AT299" s="23" t="s">
        <v>136</v>
      </c>
      <c r="AU299" s="23" t="s">
        <v>82</v>
      </c>
    </row>
    <row r="300" s="1" customFormat="1" ht="16.5" customHeight="1">
      <c r="B300" s="45"/>
      <c r="C300" s="267" t="s">
        <v>420</v>
      </c>
      <c r="D300" s="267" t="s">
        <v>347</v>
      </c>
      <c r="E300" s="268" t="s">
        <v>421</v>
      </c>
      <c r="F300" s="269" t="s">
        <v>422</v>
      </c>
      <c r="G300" s="270" t="s">
        <v>145</v>
      </c>
      <c r="H300" s="271">
        <v>30</v>
      </c>
      <c r="I300" s="272"/>
      <c r="J300" s="273">
        <f>ROUND(I300*H300,2)</f>
        <v>0</v>
      </c>
      <c r="K300" s="269" t="s">
        <v>21</v>
      </c>
      <c r="L300" s="274"/>
      <c r="M300" s="275" t="s">
        <v>21</v>
      </c>
      <c r="N300" s="276" t="s">
        <v>43</v>
      </c>
      <c r="O300" s="46"/>
      <c r="P300" s="229">
        <f>O300*H300</f>
        <v>0</v>
      </c>
      <c r="Q300" s="229">
        <v>0.023</v>
      </c>
      <c r="R300" s="229">
        <f>Q300*H300</f>
        <v>0.68999999999999995</v>
      </c>
      <c r="S300" s="229">
        <v>0</v>
      </c>
      <c r="T300" s="230">
        <f>S300*H300</f>
        <v>0</v>
      </c>
      <c r="AR300" s="23" t="s">
        <v>164</v>
      </c>
      <c r="AT300" s="23" t="s">
        <v>347</v>
      </c>
      <c r="AU300" s="23" t="s">
        <v>82</v>
      </c>
      <c r="AY300" s="23" t="s">
        <v>125</v>
      </c>
      <c r="BE300" s="231">
        <f>IF(N300="základní",J300,0)</f>
        <v>0</v>
      </c>
      <c r="BF300" s="231">
        <f>IF(N300="snížená",J300,0)</f>
        <v>0</v>
      </c>
      <c r="BG300" s="231">
        <f>IF(N300="zákl. přenesená",J300,0)</f>
        <v>0</v>
      </c>
      <c r="BH300" s="231">
        <f>IF(N300="sníž. přenesená",J300,0)</f>
        <v>0</v>
      </c>
      <c r="BI300" s="231">
        <f>IF(N300="nulová",J300,0)</f>
        <v>0</v>
      </c>
      <c r="BJ300" s="23" t="s">
        <v>80</v>
      </c>
      <c r="BK300" s="231">
        <f>ROUND(I300*H300,2)</f>
        <v>0</v>
      </c>
      <c r="BL300" s="23" t="s">
        <v>132</v>
      </c>
      <c r="BM300" s="23" t="s">
        <v>423</v>
      </c>
    </row>
    <row r="301" s="10" customFormat="1" ht="29.88" customHeight="1">
      <c r="B301" s="204"/>
      <c r="C301" s="205"/>
      <c r="D301" s="206" t="s">
        <v>71</v>
      </c>
      <c r="E301" s="218" t="s">
        <v>82</v>
      </c>
      <c r="F301" s="218" t="s">
        <v>424</v>
      </c>
      <c r="G301" s="205"/>
      <c r="H301" s="205"/>
      <c r="I301" s="208"/>
      <c r="J301" s="219">
        <f>BK301</f>
        <v>0</v>
      </c>
      <c r="K301" s="205"/>
      <c r="L301" s="210"/>
      <c r="M301" s="211"/>
      <c r="N301" s="212"/>
      <c r="O301" s="212"/>
      <c r="P301" s="213">
        <f>SUM(P302:P305)</f>
        <v>0</v>
      </c>
      <c r="Q301" s="212"/>
      <c r="R301" s="213">
        <f>SUM(R302:R305)</f>
        <v>14.256</v>
      </c>
      <c r="S301" s="212"/>
      <c r="T301" s="214">
        <f>SUM(T302:T305)</f>
        <v>0</v>
      </c>
      <c r="AR301" s="215" t="s">
        <v>80</v>
      </c>
      <c r="AT301" s="216" t="s">
        <v>71</v>
      </c>
      <c r="AU301" s="216" t="s">
        <v>80</v>
      </c>
      <c r="AY301" s="215" t="s">
        <v>125</v>
      </c>
      <c r="BK301" s="217">
        <f>SUM(BK302:BK305)</f>
        <v>0</v>
      </c>
    </row>
    <row r="302" s="1" customFormat="1" ht="16.5" customHeight="1">
      <c r="B302" s="45"/>
      <c r="C302" s="220" t="s">
        <v>425</v>
      </c>
      <c r="D302" s="220" t="s">
        <v>127</v>
      </c>
      <c r="E302" s="221" t="s">
        <v>426</v>
      </c>
      <c r="F302" s="222" t="s">
        <v>427</v>
      </c>
      <c r="G302" s="223" t="s">
        <v>130</v>
      </c>
      <c r="H302" s="224">
        <v>132</v>
      </c>
      <c r="I302" s="225"/>
      <c r="J302" s="226">
        <f>ROUND(I302*H302,2)</f>
        <v>0</v>
      </c>
      <c r="K302" s="222" t="s">
        <v>21</v>
      </c>
      <c r="L302" s="71"/>
      <c r="M302" s="227" t="s">
        <v>21</v>
      </c>
      <c r="N302" s="228" t="s">
        <v>43</v>
      </c>
      <c r="O302" s="46"/>
      <c r="P302" s="229">
        <f>O302*H302</f>
        <v>0</v>
      </c>
      <c r="Q302" s="229">
        <v>0.108</v>
      </c>
      <c r="R302" s="229">
        <f>Q302*H302</f>
        <v>14.256</v>
      </c>
      <c r="S302" s="229">
        <v>0</v>
      </c>
      <c r="T302" s="230">
        <f>S302*H302</f>
        <v>0</v>
      </c>
      <c r="AR302" s="23" t="s">
        <v>132</v>
      </c>
      <c r="AT302" s="23" t="s">
        <v>127</v>
      </c>
      <c r="AU302" s="23" t="s">
        <v>82</v>
      </c>
      <c r="AY302" s="23" t="s">
        <v>125</v>
      </c>
      <c r="BE302" s="231">
        <f>IF(N302="základní",J302,0)</f>
        <v>0</v>
      </c>
      <c r="BF302" s="231">
        <f>IF(N302="snížená",J302,0)</f>
        <v>0</v>
      </c>
      <c r="BG302" s="231">
        <f>IF(N302="zákl. přenesená",J302,0)</f>
        <v>0</v>
      </c>
      <c r="BH302" s="231">
        <f>IF(N302="sníž. přenesená",J302,0)</f>
        <v>0</v>
      </c>
      <c r="BI302" s="231">
        <f>IF(N302="nulová",J302,0)</f>
        <v>0</v>
      </c>
      <c r="BJ302" s="23" t="s">
        <v>80</v>
      </c>
      <c r="BK302" s="231">
        <f>ROUND(I302*H302,2)</f>
        <v>0</v>
      </c>
      <c r="BL302" s="23" t="s">
        <v>132</v>
      </c>
      <c r="BM302" s="23" t="s">
        <v>428</v>
      </c>
    </row>
    <row r="303" s="1" customFormat="1">
      <c r="B303" s="45"/>
      <c r="C303" s="73"/>
      <c r="D303" s="232" t="s">
        <v>134</v>
      </c>
      <c r="E303" s="73"/>
      <c r="F303" s="233" t="s">
        <v>429</v>
      </c>
      <c r="G303" s="73"/>
      <c r="H303" s="73"/>
      <c r="I303" s="190"/>
      <c r="J303" s="73"/>
      <c r="K303" s="73"/>
      <c r="L303" s="71"/>
      <c r="M303" s="234"/>
      <c r="N303" s="46"/>
      <c r="O303" s="46"/>
      <c r="P303" s="46"/>
      <c r="Q303" s="46"/>
      <c r="R303" s="46"/>
      <c r="S303" s="46"/>
      <c r="T303" s="94"/>
      <c r="AT303" s="23" t="s">
        <v>134</v>
      </c>
      <c r="AU303" s="23" t="s">
        <v>82</v>
      </c>
    </row>
    <row r="304" s="1" customFormat="1">
      <c r="B304" s="45"/>
      <c r="C304" s="73"/>
      <c r="D304" s="232" t="s">
        <v>136</v>
      </c>
      <c r="E304" s="73"/>
      <c r="F304" s="233" t="s">
        <v>430</v>
      </c>
      <c r="G304" s="73"/>
      <c r="H304" s="73"/>
      <c r="I304" s="190"/>
      <c r="J304" s="73"/>
      <c r="K304" s="73"/>
      <c r="L304" s="71"/>
      <c r="M304" s="234"/>
      <c r="N304" s="46"/>
      <c r="O304" s="46"/>
      <c r="P304" s="46"/>
      <c r="Q304" s="46"/>
      <c r="R304" s="46"/>
      <c r="S304" s="46"/>
      <c r="T304" s="94"/>
      <c r="AT304" s="23" t="s">
        <v>136</v>
      </c>
      <c r="AU304" s="23" t="s">
        <v>82</v>
      </c>
    </row>
    <row r="305" s="12" customFormat="1">
      <c r="B305" s="245"/>
      <c r="C305" s="246"/>
      <c r="D305" s="232" t="s">
        <v>199</v>
      </c>
      <c r="E305" s="247" t="s">
        <v>21</v>
      </c>
      <c r="F305" s="248" t="s">
        <v>431</v>
      </c>
      <c r="G305" s="246"/>
      <c r="H305" s="249">
        <v>132</v>
      </c>
      <c r="I305" s="250"/>
      <c r="J305" s="246"/>
      <c r="K305" s="246"/>
      <c r="L305" s="251"/>
      <c r="M305" s="252"/>
      <c r="N305" s="253"/>
      <c r="O305" s="253"/>
      <c r="P305" s="253"/>
      <c r="Q305" s="253"/>
      <c r="R305" s="253"/>
      <c r="S305" s="253"/>
      <c r="T305" s="254"/>
      <c r="AT305" s="255" t="s">
        <v>199</v>
      </c>
      <c r="AU305" s="255" t="s">
        <v>82</v>
      </c>
      <c r="AV305" s="12" t="s">
        <v>82</v>
      </c>
      <c r="AW305" s="12" t="s">
        <v>35</v>
      </c>
      <c r="AX305" s="12" t="s">
        <v>80</v>
      </c>
      <c r="AY305" s="255" t="s">
        <v>125</v>
      </c>
    </row>
    <row r="306" s="10" customFormat="1" ht="29.88" customHeight="1">
      <c r="B306" s="204"/>
      <c r="C306" s="205"/>
      <c r="D306" s="206" t="s">
        <v>71</v>
      </c>
      <c r="E306" s="218" t="s">
        <v>132</v>
      </c>
      <c r="F306" s="218" t="s">
        <v>432</v>
      </c>
      <c r="G306" s="205"/>
      <c r="H306" s="205"/>
      <c r="I306" s="208"/>
      <c r="J306" s="219">
        <f>BK306</f>
        <v>0</v>
      </c>
      <c r="K306" s="205"/>
      <c r="L306" s="210"/>
      <c r="M306" s="211"/>
      <c r="N306" s="212"/>
      <c r="O306" s="212"/>
      <c r="P306" s="213">
        <f>SUM(P307:P443)</f>
        <v>0</v>
      </c>
      <c r="Q306" s="212"/>
      <c r="R306" s="213">
        <f>SUM(R307:R443)</f>
        <v>733.10005818000002</v>
      </c>
      <c r="S306" s="212"/>
      <c r="T306" s="214">
        <f>SUM(T307:T443)</f>
        <v>0</v>
      </c>
      <c r="AR306" s="215" t="s">
        <v>80</v>
      </c>
      <c r="AT306" s="216" t="s">
        <v>71</v>
      </c>
      <c r="AU306" s="216" t="s">
        <v>80</v>
      </c>
      <c r="AY306" s="215" t="s">
        <v>125</v>
      </c>
      <c r="BK306" s="217">
        <f>SUM(BK307:BK443)</f>
        <v>0</v>
      </c>
    </row>
    <row r="307" s="1" customFormat="1" ht="25.5" customHeight="1">
      <c r="B307" s="45"/>
      <c r="C307" s="220" t="s">
        <v>433</v>
      </c>
      <c r="D307" s="220" t="s">
        <v>127</v>
      </c>
      <c r="E307" s="221" t="s">
        <v>434</v>
      </c>
      <c r="F307" s="222" t="s">
        <v>435</v>
      </c>
      <c r="G307" s="223" t="s">
        <v>195</v>
      </c>
      <c r="H307" s="224">
        <v>91.555999999999997</v>
      </c>
      <c r="I307" s="225"/>
      <c r="J307" s="226">
        <f>ROUND(I307*H307,2)</f>
        <v>0</v>
      </c>
      <c r="K307" s="222" t="s">
        <v>131</v>
      </c>
      <c r="L307" s="71"/>
      <c r="M307" s="227" t="s">
        <v>21</v>
      </c>
      <c r="N307" s="228" t="s">
        <v>43</v>
      </c>
      <c r="O307" s="46"/>
      <c r="P307" s="229">
        <f>O307*H307</f>
        <v>0</v>
      </c>
      <c r="Q307" s="229">
        <v>2.13408</v>
      </c>
      <c r="R307" s="229">
        <f>Q307*H307</f>
        <v>195.38782848</v>
      </c>
      <c r="S307" s="229">
        <v>0</v>
      </c>
      <c r="T307" s="230">
        <f>S307*H307</f>
        <v>0</v>
      </c>
      <c r="AR307" s="23" t="s">
        <v>132</v>
      </c>
      <c r="AT307" s="23" t="s">
        <v>127</v>
      </c>
      <c r="AU307" s="23" t="s">
        <v>82</v>
      </c>
      <c r="AY307" s="23" t="s">
        <v>125</v>
      </c>
      <c r="BE307" s="231">
        <f>IF(N307="základní",J307,0)</f>
        <v>0</v>
      </c>
      <c r="BF307" s="231">
        <f>IF(N307="snížená",J307,0)</f>
        <v>0</v>
      </c>
      <c r="BG307" s="231">
        <f>IF(N307="zákl. přenesená",J307,0)</f>
        <v>0</v>
      </c>
      <c r="BH307" s="231">
        <f>IF(N307="sníž. přenesená",J307,0)</f>
        <v>0</v>
      </c>
      <c r="BI307" s="231">
        <f>IF(N307="nulová",J307,0)</f>
        <v>0</v>
      </c>
      <c r="BJ307" s="23" t="s">
        <v>80</v>
      </c>
      <c r="BK307" s="231">
        <f>ROUND(I307*H307,2)</f>
        <v>0</v>
      </c>
      <c r="BL307" s="23" t="s">
        <v>132</v>
      </c>
      <c r="BM307" s="23" t="s">
        <v>436</v>
      </c>
    </row>
    <row r="308" s="1" customFormat="1">
      <c r="B308" s="45"/>
      <c r="C308" s="73"/>
      <c r="D308" s="232" t="s">
        <v>134</v>
      </c>
      <c r="E308" s="73"/>
      <c r="F308" s="233" t="s">
        <v>437</v>
      </c>
      <c r="G308" s="73"/>
      <c r="H308" s="73"/>
      <c r="I308" s="190"/>
      <c r="J308" s="73"/>
      <c r="K308" s="73"/>
      <c r="L308" s="71"/>
      <c r="M308" s="234"/>
      <c r="N308" s="46"/>
      <c r="O308" s="46"/>
      <c r="P308" s="46"/>
      <c r="Q308" s="46"/>
      <c r="R308" s="46"/>
      <c r="S308" s="46"/>
      <c r="T308" s="94"/>
      <c r="AT308" s="23" t="s">
        <v>134</v>
      </c>
      <c r="AU308" s="23" t="s">
        <v>82</v>
      </c>
    </row>
    <row r="309" s="1" customFormat="1">
      <c r="B309" s="45"/>
      <c r="C309" s="73"/>
      <c r="D309" s="232" t="s">
        <v>136</v>
      </c>
      <c r="E309" s="73"/>
      <c r="F309" s="233" t="s">
        <v>198</v>
      </c>
      <c r="G309" s="73"/>
      <c r="H309" s="73"/>
      <c r="I309" s="190"/>
      <c r="J309" s="73"/>
      <c r="K309" s="73"/>
      <c r="L309" s="71"/>
      <c r="M309" s="234"/>
      <c r="N309" s="46"/>
      <c r="O309" s="46"/>
      <c r="P309" s="46"/>
      <c r="Q309" s="46"/>
      <c r="R309" s="46"/>
      <c r="S309" s="46"/>
      <c r="T309" s="94"/>
      <c r="AT309" s="23" t="s">
        <v>136</v>
      </c>
      <c r="AU309" s="23" t="s">
        <v>82</v>
      </c>
    </row>
    <row r="310" s="11" customFormat="1">
      <c r="B310" s="235"/>
      <c r="C310" s="236"/>
      <c r="D310" s="232" t="s">
        <v>199</v>
      </c>
      <c r="E310" s="237" t="s">
        <v>21</v>
      </c>
      <c r="F310" s="238" t="s">
        <v>258</v>
      </c>
      <c r="G310" s="236"/>
      <c r="H310" s="237" t="s">
        <v>21</v>
      </c>
      <c r="I310" s="239"/>
      <c r="J310" s="236"/>
      <c r="K310" s="236"/>
      <c r="L310" s="240"/>
      <c r="M310" s="241"/>
      <c r="N310" s="242"/>
      <c r="O310" s="242"/>
      <c r="P310" s="242"/>
      <c r="Q310" s="242"/>
      <c r="R310" s="242"/>
      <c r="S310" s="242"/>
      <c r="T310" s="243"/>
      <c r="AT310" s="244" t="s">
        <v>199</v>
      </c>
      <c r="AU310" s="244" t="s">
        <v>82</v>
      </c>
      <c r="AV310" s="11" t="s">
        <v>80</v>
      </c>
      <c r="AW310" s="11" t="s">
        <v>35</v>
      </c>
      <c r="AX310" s="11" t="s">
        <v>72</v>
      </c>
      <c r="AY310" s="244" t="s">
        <v>125</v>
      </c>
    </row>
    <row r="311" s="12" customFormat="1">
      <c r="B311" s="245"/>
      <c r="C311" s="246"/>
      <c r="D311" s="232" t="s">
        <v>199</v>
      </c>
      <c r="E311" s="247" t="s">
        <v>21</v>
      </c>
      <c r="F311" s="248" t="s">
        <v>438</v>
      </c>
      <c r="G311" s="246"/>
      <c r="H311" s="249">
        <v>24.465</v>
      </c>
      <c r="I311" s="250"/>
      <c r="J311" s="246"/>
      <c r="K311" s="246"/>
      <c r="L311" s="251"/>
      <c r="M311" s="252"/>
      <c r="N311" s="253"/>
      <c r="O311" s="253"/>
      <c r="P311" s="253"/>
      <c r="Q311" s="253"/>
      <c r="R311" s="253"/>
      <c r="S311" s="253"/>
      <c r="T311" s="254"/>
      <c r="AT311" s="255" t="s">
        <v>199</v>
      </c>
      <c r="AU311" s="255" t="s">
        <v>82</v>
      </c>
      <c r="AV311" s="12" t="s">
        <v>82</v>
      </c>
      <c r="AW311" s="12" t="s">
        <v>35</v>
      </c>
      <c r="AX311" s="12" t="s">
        <v>72</v>
      </c>
      <c r="AY311" s="255" t="s">
        <v>125</v>
      </c>
    </row>
    <row r="312" s="11" customFormat="1">
      <c r="B312" s="235"/>
      <c r="C312" s="236"/>
      <c r="D312" s="232" t="s">
        <v>199</v>
      </c>
      <c r="E312" s="237" t="s">
        <v>21</v>
      </c>
      <c r="F312" s="238" t="s">
        <v>262</v>
      </c>
      <c r="G312" s="236"/>
      <c r="H312" s="237" t="s">
        <v>21</v>
      </c>
      <c r="I312" s="239"/>
      <c r="J312" s="236"/>
      <c r="K312" s="236"/>
      <c r="L312" s="240"/>
      <c r="M312" s="241"/>
      <c r="N312" s="242"/>
      <c r="O312" s="242"/>
      <c r="P312" s="242"/>
      <c r="Q312" s="242"/>
      <c r="R312" s="242"/>
      <c r="S312" s="242"/>
      <c r="T312" s="243"/>
      <c r="AT312" s="244" t="s">
        <v>199</v>
      </c>
      <c r="AU312" s="244" t="s">
        <v>82</v>
      </c>
      <c r="AV312" s="11" t="s">
        <v>80</v>
      </c>
      <c r="AW312" s="11" t="s">
        <v>35</v>
      </c>
      <c r="AX312" s="11" t="s">
        <v>72</v>
      </c>
      <c r="AY312" s="244" t="s">
        <v>125</v>
      </c>
    </row>
    <row r="313" s="12" customFormat="1">
      <c r="B313" s="245"/>
      <c r="C313" s="246"/>
      <c r="D313" s="232" t="s">
        <v>199</v>
      </c>
      <c r="E313" s="247" t="s">
        <v>21</v>
      </c>
      <c r="F313" s="248" t="s">
        <v>439</v>
      </c>
      <c r="G313" s="246"/>
      <c r="H313" s="249">
        <v>1.6379999999999999</v>
      </c>
      <c r="I313" s="250"/>
      <c r="J313" s="246"/>
      <c r="K313" s="246"/>
      <c r="L313" s="251"/>
      <c r="M313" s="252"/>
      <c r="N313" s="253"/>
      <c r="O313" s="253"/>
      <c r="P313" s="253"/>
      <c r="Q313" s="253"/>
      <c r="R313" s="253"/>
      <c r="S313" s="253"/>
      <c r="T313" s="254"/>
      <c r="AT313" s="255" t="s">
        <v>199</v>
      </c>
      <c r="AU313" s="255" t="s">
        <v>82</v>
      </c>
      <c r="AV313" s="12" t="s">
        <v>82</v>
      </c>
      <c r="AW313" s="12" t="s">
        <v>35</v>
      </c>
      <c r="AX313" s="12" t="s">
        <v>72</v>
      </c>
      <c r="AY313" s="255" t="s">
        <v>125</v>
      </c>
    </row>
    <row r="314" s="11" customFormat="1">
      <c r="B314" s="235"/>
      <c r="C314" s="236"/>
      <c r="D314" s="232" t="s">
        <v>199</v>
      </c>
      <c r="E314" s="237" t="s">
        <v>21</v>
      </c>
      <c r="F314" s="238" t="s">
        <v>440</v>
      </c>
      <c r="G314" s="236"/>
      <c r="H314" s="237" t="s">
        <v>21</v>
      </c>
      <c r="I314" s="239"/>
      <c r="J314" s="236"/>
      <c r="K314" s="236"/>
      <c r="L314" s="240"/>
      <c r="M314" s="241"/>
      <c r="N314" s="242"/>
      <c r="O314" s="242"/>
      <c r="P314" s="242"/>
      <c r="Q314" s="242"/>
      <c r="R314" s="242"/>
      <c r="S314" s="242"/>
      <c r="T314" s="243"/>
      <c r="AT314" s="244" t="s">
        <v>199</v>
      </c>
      <c r="AU314" s="244" t="s">
        <v>82</v>
      </c>
      <c r="AV314" s="11" t="s">
        <v>80</v>
      </c>
      <c r="AW314" s="11" t="s">
        <v>35</v>
      </c>
      <c r="AX314" s="11" t="s">
        <v>72</v>
      </c>
      <c r="AY314" s="244" t="s">
        <v>125</v>
      </c>
    </row>
    <row r="315" s="12" customFormat="1">
      <c r="B315" s="245"/>
      <c r="C315" s="246"/>
      <c r="D315" s="232" t="s">
        <v>199</v>
      </c>
      <c r="E315" s="247" t="s">
        <v>21</v>
      </c>
      <c r="F315" s="248" t="s">
        <v>441</v>
      </c>
      <c r="G315" s="246"/>
      <c r="H315" s="249">
        <v>11.445</v>
      </c>
      <c r="I315" s="250"/>
      <c r="J315" s="246"/>
      <c r="K315" s="246"/>
      <c r="L315" s="251"/>
      <c r="M315" s="252"/>
      <c r="N315" s="253"/>
      <c r="O315" s="253"/>
      <c r="P315" s="253"/>
      <c r="Q315" s="253"/>
      <c r="R315" s="253"/>
      <c r="S315" s="253"/>
      <c r="T315" s="254"/>
      <c r="AT315" s="255" t="s">
        <v>199</v>
      </c>
      <c r="AU315" s="255" t="s">
        <v>82</v>
      </c>
      <c r="AV315" s="12" t="s">
        <v>82</v>
      </c>
      <c r="AW315" s="12" t="s">
        <v>35</v>
      </c>
      <c r="AX315" s="12" t="s">
        <v>72</v>
      </c>
      <c r="AY315" s="255" t="s">
        <v>125</v>
      </c>
    </row>
    <row r="316" s="11" customFormat="1">
      <c r="B316" s="235"/>
      <c r="C316" s="236"/>
      <c r="D316" s="232" t="s">
        <v>199</v>
      </c>
      <c r="E316" s="237" t="s">
        <v>21</v>
      </c>
      <c r="F316" s="238" t="s">
        <v>442</v>
      </c>
      <c r="G316" s="236"/>
      <c r="H316" s="237" t="s">
        <v>21</v>
      </c>
      <c r="I316" s="239"/>
      <c r="J316" s="236"/>
      <c r="K316" s="236"/>
      <c r="L316" s="240"/>
      <c r="M316" s="241"/>
      <c r="N316" s="242"/>
      <c r="O316" s="242"/>
      <c r="P316" s="242"/>
      <c r="Q316" s="242"/>
      <c r="R316" s="242"/>
      <c r="S316" s="242"/>
      <c r="T316" s="243"/>
      <c r="AT316" s="244" t="s">
        <v>199</v>
      </c>
      <c r="AU316" s="244" t="s">
        <v>82</v>
      </c>
      <c r="AV316" s="11" t="s">
        <v>80</v>
      </c>
      <c r="AW316" s="11" t="s">
        <v>35</v>
      </c>
      <c r="AX316" s="11" t="s">
        <v>72</v>
      </c>
      <c r="AY316" s="244" t="s">
        <v>125</v>
      </c>
    </row>
    <row r="317" s="12" customFormat="1">
      <c r="B317" s="245"/>
      <c r="C317" s="246"/>
      <c r="D317" s="232" t="s">
        <v>199</v>
      </c>
      <c r="E317" s="247" t="s">
        <v>21</v>
      </c>
      <c r="F317" s="248" t="s">
        <v>443</v>
      </c>
      <c r="G317" s="246"/>
      <c r="H317" s="249">
        <v>7.3499999999999996</v>
      </c>
      <c r="I317" s="250"/>
      <c r="J317" s="246"/>
      <c r="K317" s="246"/>
      <c r="L317" s="251"/>
      <c r="M317" s="252"/>
      <c r="N317" s="253"/>
      <c r="O317" s="253"/>
      <c r="P317" s="253"/>
      <c r="Q317" s="253"/>
      <c r="R317" s="253"/>
      <c r="S317" s="253"/>
      <c r="T317" s="254"/>
      <c r="AT317" s="255" t="s">
        <v>199</v>
      </c>
      <c r="AU317" s="255" t="s">
        <v>82</v>
      </c>
      <c r="AV317" s="12" t="s">
        <v>82</v>
      </c>
      <c r="AW317" s="12" t="s">
        <v>35</v>
      </c>
      <c r="AX317" s="12" t="s">
        <v>72</v>
      </c>
      <c r="AY317" s="255" t="s">
        <v>125</v>
      </c>
    </row>
    <row r="318" s="11" customFormat="1">
      <c r="B318" s="235"/>
      <c r="C318" s="236"/>
      <c r="D318" s="232" t="s">
        <v>199</v>
      </c>
      <c r="E318" s="237" t="s">
        <v>21</v>
      </c>
      <c r="F318" s="238" t="s">
        <v>331</v>
      </c>
      <c r="G318" s="236"/>
      <c r="H318" s="237" t="s">
        <v>21</v>
      </c>
      <c r="I318" s="239"/>
      <c r="J318" s="236"/>
      <c r="K318" s="236"/>
      <c r="L318" s="240"/>
      <c r="M318" s="241"/>
      <c r="N318" s="242"/>
      <c r="O318" s="242"/>
      <c r="P318" s="242"/>
      <c r="Q318" s="242"/>
      <c r="R318" s="242"/>
      <c r="S318" s="242"/>
      <c r="T318" s="243"/>
      <c r="AT318" s="244" t="s">
        <v>199</v>
      </c>
      <c r="AU318" s="244" t="s">
        <v>82</v>
      </c>
      <c r="AV318" s="11" t="s">
        <v>80</v>
      </c>
      <c r="AW318" s="11" t="s">
        <v>35</v>
      </c>
      <c r="AX318" s="11" t="s">
        <v>72</v>
      </c>
      <c r="AY318" s="244" t="s">
        <v>125</v>
      </c>
    </row>
    <row r="319" s="12" customFormat="1">
      <c r="B319" s="245"/>
      <c r="C319" s="246"/>
      <c r="D319" s="232" t="s">
        <v>199</v>
      </c>
      <c r="E319" s="247" t="s">
        <v>21</v>
      </c>
      <c r="F319" s="248" t="s">
        <v>444</v>
      </c>
      <c r="G319" s="246"/>
      <c r="H319" s="249">
        <v>7.4930000000000003</v>
      </c>
      <c r="I319" s="250"/>
      <c r="J319" s="246"/>
      <c r="K319" s="246"/>
      <c r="L319" s="251"/>
      <c r="M319" s="252"/>
      <c r="N319" s="253"/>
      <c r="O319" s="253"/>
      <c r="P319" s="253"/>
      <c r="Q319" s="253"/>
      <c r="R319" s="253"/>
      <c r="S319" s="253"/>
      <c r="T319" s="254"/>
      <c r="AT319" s="255" t="s">
        <v>199</v>
      </c>
      <c r="AU319" s="255" t="s">
        <v>82</v>
      </c>
      <c r="AV319" s="12" t="s">
        <v>82</v>
      </c>
      <c r="AW319" s="12" t="s">
        <v>35</v>
      </c>
      <c r="AX319" s="12" t="s">
        <v>72</v>
      </c>
      <c r="AY319" s="255" t="s">
        <v>125</v>
      </c>
    </row>
    <row r="320" s="11" customFormat="1">
      <c r="B320" s="235"/>
      <c r="C320" s="236"/>
      <c r="D320" s="232" t="s">
        <v>199</v>
      </c>
      <c r="E320" s="237" t="s">
        <v>21</v>
      </c>
      <c r="F320" s="238" t="s">
        <v>445</v>
      </c>
      <c r="G320" s="236"/>
      <c r="H320" s="237" t="s">
        <v>21</v>
      </c>
      <c r="I320" s="239"/>
      <c r="J320" s="236"/>
      <c r="K320" s="236"/>
      <c r="L320" s="240"/>
      <c r="M320" s="241"/>
      <c r="N320" s="242"/>
      <c r="O320" s="242"/>
      <c r="P320" s="242"/>
      <c r="Q320" s="242"/>
      <c r="R320" s="242"/>
      <c r="S320" s="242"/>
      <c r="T320" s="243"/>
      <c r="AT320" s="244" t="s">
        <v>199</v>
      </c>
      <c r="AU320" s="244" t="s">
        <v>82</v>
      </c>
      <c r="AV320" s="11" t="s">
        <v>80</v>
      </c>
      <c r="AW320" s="11" t="s">
        <v>35</v>
      </c>
      <c r="AX320" s="11" t="s">
        <v>72</v>
      </c>
      <c r="AY320" s="244" t="s">
        <v>125</v>
      </c>
    </row>
    <row r="321" s="12" customFormat="1">
      <c r="B321" s="245"/>
      <c r="C321" s="246"/>
      <c r="D321" s="232" t="s">
        <v>199</v>
      </c>
      <c r="E321" s="247" t="s">
        <v>21</v>
      </c>
      <c r="F321" s="248" t="s">
        <v>446</v>
      </c>
      <c r="G321" s="246"/>
      <c r="H321" s="249">
        <v>7.0350000000000001</v>
      </c>
      <c r="I321" s="250"/>
      <c r="J321" s="246"/>
      <c r="K321" s="246"/>
      <c r="L321" s="251"/>
      <c r="M321" s="252"/>
      <c r="N321" s="253"/>
      <c r="O321" s="253"/>
      <c r="P321" s="253"/>
      <c r="Q321" s="253"/>
      <c r="R321" s="253"/>
      <c r="S321" s="253"/>
      <c r="T321" s="254"/>
      <c r="AT321" s="255" t="s">
        <v>199</v>
      </c>
      <c r="AU321" s="255" t="s">
        <v>82</v>
      </c>
      <c r="AV321" s="12" t="s">
        <v>82</v>
      </c>
      <c r="AW321" s="12" t="s">
        <v>35</v>
      </c>
      <c r="AX321" s="12" t="s">
        <v>72</v>
      </c>
      <c r="AY321" s="255" t="s">
        <v>125</v>
      </c>
    </row>
    <row r="322" s="11" customFormat="1">
      <c r="B322" s="235"/>
      <c r="C322" s="236"/>
      <c r="D322" s="232" t="s">
        <v>199</v>
      </c>
      <c r="E322" s="237" t="s">
        <v>21</v>
      </c>
      <c r="F322" s="238" t="s">
        <v>447</v>
      </c>
      <c r="G322" s="236"/>
      <c r="H322" s="237" t="s">
        <v>21</v>
      </c>
      <c r="I322" s="239"/>
      <c r="J322" s="236"/>
      <c r="K322" s="236"/>
      <c r="L322" s="240"/>
      <c r="M322" s="241"/>
      <c r="N322" s="242"/>
      <c r="O322" s="242"/>
      <c r="P322" s="242"/>
      <c r="Q322" s="242"/>
      <c r="R322" s="242"/>
      <c r="S322" s="242"/>
      <c r="T322" s="243"/>
      <c r="AT322" s="244" t="s">
        <v>199</v>
      </c>
      <c r="AU322" s="244" t="s">
        <v>82</v>
      </c>
      <c r="AV322" s="11" t="s">
        <v>80</v>
      </c>
      <c r="AW322" s="11" t="s">
        <v>35</v>
      </c>
      <c r="AX322" s="11" t="s">
        <v>72</v>
      </c>
      <c r="AY322" s="244" t="s">
        <v>125</v>
      </c>
    </row>
    <row r="323" s="12" customFormat="1">
      <c r="B323" s="245"/>
      <c r="C323" s="246"/>
      <c r="D323" s="232" t="s">
        <v>199</v>
      </c>
      <c r="E323" s="247" t="s">
        <v>21</v>
      </c>
      <c r="F323" s="248" t="s">
        <v>448</v>
      </c>
      <c r="G323" s="246"/>
      <c r="H323" s="249">
        <v>15.119999999999999</v>
      </c>
      <c r="I323" s="250"/>
      <c r="J323" s="246"/>
      <c r="K323" s="246"/>
      <c r="L323" s="251"/>
      <c r="M323" s="252"/>
      <c r="N323" s="253"/>
      <c r="O323" s="253"/>
      <c r="P323" s="253"/>
      <c r="Q323" s="253"/>
      <c r="R323" s="253"/>
      <c r="S323" s="253"/>
      <c r="T323" s="254"/>
      <c r="AT323" s="255" t="s">
        <v>199</v>
      </c>
      <c r="AU323" s="255" t="s">
        <v>82</v>
      </c>
      <c r="AV323" s="12" t="s">
        <v>82</v>
      </c>
      <c r="AW323" s="12" t="s">
        <v>35</v>
      </c>
      <c r="AX323" s="12" t="s">
        <v>72</v>
      </c>
      <c r="AY323" s="255" t="s">
        <v>125</v>
      </c>
    </row>
    <row r="324" s="11" customFormat="1">
      <c r="B324" s="235"/>
      <c r="C324" s="236"/>
      <c r="D324" s="232" t="s">
        <v>199</v>
      </c>
      <c r="E324" s="237" t="s">
        <v>21</v>
      </c>
      <c r="F324" s="238" t="s">
        <v>449</v>
      </c>
      <c r="G324" s="236"/>
      <c r="H324" s="237" t="s">
        <v>21</v>
      </c>
      <c r="I324" s="239"/>
      <c r="J324" s="236"/>
      <c r="K324" s="236"/>
      <c r="L324" s="240"/>
      <c r="M324" s="241"/>
      <c r="N324" s="242"/>
      <c r="O324" s="242"/>
      <c r="P324" s="242"/>
      <c r="Q324" s="242"/>
      <c r="R324" s="242"/>
      <c r="S324" s="242"/>
      <c r="T324" s="243"/>
      <c r="AT324" s="244" t="s">
        <v>199</v>
      </c>
      <c r="AU324" s="244" t="s">
        <v>82</v>
      </c>
      <c r="AV324" s="11" t="s">
        <v>80</v>
      </c>
      <c r="AW324" s="11" t="s">
        <v>35</v>
      </c>
      <c r="AX324" s="11" t="s">
        <v>72</v>
      </c>
      <c r="AY324" s="244" t="s">
        <v>125</v>
      </c>
    </row>
    <row r="325" s="12" customFormat="1">
      <c r="B325" s="245"/>
      <c r="C325" s="246"/>
      <c r="D325" s="232" t="s">
        <v>199</v>
      </c>
      <c r="E325" s="247" t="s">
        <v>21</v>
      </c>
      <c r="F325" s="248" t="s">
        <v>450</v>
      </c>
      <c r="G325" s="246"/>
      <c r="H325" s="249">
        <v>17.010000000000002</v>
      </c>
      <c r="I325" s="250"/>
      <c r="J325" s="246"/>
      <c r="K325" s="246"/>
      <c r="L325" s="251"/>
      <c r="M325" s="252"/>
      <c r="N325" s="253"/>
      <c r="O325" s="253"/>
      <c r="P325" s="253"/>
      <c r="Q325" s="253"/>
      <c r="R325" s="253"/>
      <c r="S325" s="253"/>
      <c r="T325" s="254"/>
      <c r="AT325" s="255" t="s">
        <v>199</v>
      </c>
      <c r="AU325" s="255" t="s">
        <v>82</v>
      </c>
      <c r="AV325" s="12" t="s">
        <v>82</v>
      </c>
      <c r="AW325" s="12" t="s">
        <v>35</v>
      </c>
      <c r="AX325" s="12" t="s">
        <v>72</v>
      </c>
      <c r="AY325" s="255" t="s">
        <v>125</v>
      </c>
    </row>
    <row r="326" s="13" customFormat="1">
      <c r="B326" s="256"/>
      <c r="C326" s="257"/>
      <c r="D326" s="232" t="s">
        <v>199</v>
      </c>
      <c r="E326" s="258" t="s">
        <v>21</v>
      </c>
      <c r="F326" s="259" t="s">
        <v>205</v>
      </c>
      <c r="G326" s="257"/>
      <c r="H326" s="260">
        <v>91.555999999999997</v>
      </c>
      <c r="I326" s="261"/>
      <c r="J326" s="257"/>
      <c r="K326" s="257"/>
      <c r="L326" s="262"/>
      <c r="M326" s="263"/>
      <c r="N326" s="264"/>
      <c r="O326" s="264"/>
      <c r="P326" s="264"/>
      <c r="Q326" s="264"/>
      <c r="R326" s="264"/>
      <c r="S326" s="264"/>
      <c r="T326" s="265"/>
      <c r="AT326" s="266" t="s">
        <v>199</v>
      </c>
      <c r="AU326" s="266" t="s">
        <v>82</v>
      </c>
      <c r="AV326" s="13" t="s">
        <v>132</v>
      </c>
      <c r="AW326" s="13" t="s">
        <v>35</v>
      </c>
      <c r="AX326" s="13" t="s">
        <v>80</v>
      </c>
      <c r="AY326" s="266" t="s">
        <v>125</v>
      </c>
    </row>
    <row r="327" s="1" customFormat="1" ht="25.5" customHeight="1">
      <c r="B327" s="45"/>
      <c r="C327" s="220" t="s">
        <v>451</v>
      </c>
      <c r="D327" s="220" t="s">
        <v>127</v>
      </c>
      <c r="E327" s="221" t="s">
        <v>452</v>
      </c>
      <c r="F327" s="222" t="s">
        <v>435</v>
      </c>
      <c r="G327" s="223" t="s">
        <v>195</v>
      </c>
      <c r="H327" s="224">
        <v>61.215000000000003</v>
      </c>
      <c r="I327" s="225"/>
      <c r="J327" s="226">
        <f>ROUND(I327*H327,2)</f>
        <v>0</v>
      </c>
      <c r="K327" s="222" t="s">
        <v>21</v>
      </c>
      <c r="L327" s="71"/>
      <c r="M327" s="227" t="s">
        <v>21</v>
      </c>
      <c r="N327" s="228" t="s">
        <v>43</v>
      </c>
      <c r="O327" s="46"/>
      <c r="P327" s="229">
        <f>O327*H327</f>
        <v>0</v>
      </c>
      <c r="Q327" s="229">
        <v>2.13408</v>
      </c>
      <c r="R327" s="229">
        <f>Q327*H327</f>
        <v>130.63770719999999</v>
      </c>
      <c r="S327" s="229">
        <v>0</v>
      </c>
      <c r="T327" s="230">
        <f>S327*H327</f>
        <v>0</v>
      </c>
      <c r="AR327" s="23" t="s">
        <v>132</v>
      </c>
      <c r="AT327" s="23" t="s">
        <v>127</v>
      </c>
      <c r="AU327" s="23" t="s">
        <v>82</v>
      </c>
      <c r="AY327" s="23" t="s">
        <v>125</v>
      </c>
      <c r="BE327" s="231">
        <f>IF(N327="základní",J327,0)</f>
        <v>0</v>
      </c>
      <c r="BF327" s="231">
        <f>IF(N327="snížená",J327,0)</f>
        <v>0</v>
      </c>
      <c r="BG327" s="231">
        <f>IF(N327="zákl. přenesená",J327,0)</f>
        <v>0</v>
      </c>
      <c r="BH327" s="231">
        <f>IF(N327="sníž. přenesená",J327,0)</f>
        <v>0</v>
      </c>
      <c r="BI327" s="231">
        <f>IF(N327="nulová",J327,0)</f>
        <v>0</v>
      </c>
      <c r="BJ327" s="23" t="s">
        <v>80</v>
      </c>
      <c r="BK327" s="231">
        <f>ROUND(I327*H327,2)</f>
        <v>0</v>
      </c>
      <c r="BL327" s="23" t="s">
        <v>132</v>
      </c>
      <c r="BM327" s="23" t="s">
        <v>453</v>
      </c>
    </row>
    <row r="328" s="1" customFormat="1">
      <c r="B328" s="45"/>
      <c r="C328" s="73"/>
      <c r="D328" s="232" t="s">
        <v>134</v>
      </c>
      <c r="E328" s="73"/>
      <c r="F328" s="233" t="s">
        <v>437</v>
      </c>
      <c r="G328" s="73"/>
      <c r="H328" s="73"/>
      <c r="I328" s="190"/>
      <c r="J328" s="73"/>
      <c r="K328" s="73"/>
      <c r="L328" s="71"/>
      <c r="M328" s="234"/>
      <c r="N328" s="46"/>
      <c r="O328" s="46"/>
      <c r="P328" s="46"/>
      <c r="Q328" s="46"/>
      <c r="R328" s="46"/>
      <c r="S328" s="46"/>
      <c r="T328" s="94"/>
      <c r="AT328" s="23" t="s">
        <v>134</v>
      </c>
      <c r="AU328" s="23" t="s">
        <v>82</v>
      </c>
    </row>
    <row r="329" s="1" customFormat="1">
      <c r="B329" s="45"/>
      <c r="C329" s="73"/>
      <c r="D329" s="232" t="s">
        <v>136</v>
      </c>
      <c r="E329" s="73"/>
      <c r="F329" s="233" t="s">
        <v>454</v>
      </c>
      <c r="G329" s="73"/>
      <c r="H329" s="73"/>
      <c r="I329" s="190"/>
      <c r="J329" s="73"/>
      <c r="K329" s="73"/>
      <c r="L329" s="71"/>
      <c r="M329" s="234"/>
      <c r="N329" s="46"/>
      <c r="O329" s="46"/>
      <c r="P329" s="46"/>
      <c r="Q329" s="46"/>
      <c r="R329" s="46"/>
      <c r="S329" s="46"/>
      <c r="T329" s="94"/>
      <c r="AT329" s="23" t="s">
        <v>136</v>
      </c>
      <c r="AU329" s="23" t="s">
        <v>82</v>
      </c>
    </row>
    <row r="330" s="11" customFormat="1">
      <c r="B330" s="235"/>
      <c r="C330" s="236"/>
      <c r="D330" s="232" t="s">
        <v>199</v>
      </c>
      <c r="E330" s="237" t="s">
        <v>21</v>
      </c>
      <c r="F330" s="238" t="s">
        <v>258</v>
      </c>
      <c r="G330" s="236"/>
      <c r="H330" s="237" t="s">
        <v>21</v>
      </c>
      <c r="I330" s="239"/>
      <c r="J330" s="236"/>
      <c r="K330" s="236"/>
      <c r="L330" s="240"/>
      <c r="M330" s="241"/>
      <c r="N330" s="242"/>
      <c r="O330" s="242"/>
      <c r="P330" s="242"/>
      <c r="Q330" s="242"/>
      <c r="R330" s="242"/>
      <c r="S330" s="242"/>
      <c r="T330" s="243"/>
      <c r="AT330" s="244" t="s">
        <v>199</v>
      </c>
      <c r="AU330" s="244" t="s">
        <v>82</v>
      </c>
      <c r="AV330" s="11" t="s">
        <v>80</v>
      </c>
      <c r="AW330" s="11" t="s">
        <v>35</v>
      </c>
      <c r="AX330" s="11" t="s">
        <v>72</v>
      </c>
      <c r="AY330" s="244" t="s">
        <v>125</v>
      </c>
    </row>
    <row r="331" s="12" customFormat="1">
      <c r="B331" s="245"/>
      <c r="C331" s="246"/>
      <c r="D331" s="232" t="s">
        <v>199</v>
      </c>
      <c r="E331" s="247" t="s">
        <v>21</v>
      </c>
      <c r="F331" s="248" t="s">
        <v>438</v>
      </c>
      <c r="G331" s="246"/>
      <c r="H331" s="249">
        <v>24.465</v>
      </c>
      <c r="I331" s="250"/>
      <c r="J331" s="246"/>
      <c r="K331" s="246"/>
      <c r="L331" s="251"/>
      <c r="M331" s="252"/>
      <c r="N331" s="253"/>
      <c r="O331" s="253"/>
      <c r="P331" s="253"/>
      <c r="Q331" s="253"/>
      <c r="R331" s="253"/>
      <c r="S331" s="253"/>
      <c r="T331" s="254"/>
      <c r="AT331" s="255" t="s">
        <v>199</v>
      </c>
      <c r="AU331" s="255" t="s">
        <v>82</v>
      </c>
      <c r="AV331" s="12" t="s">
        <v>82</v>
      </c>
      <c r="AW331" s="12" t="s">
        <v>35</v>
      </c>
      <c r="AX331" s="12" t="s">
        <v>72</v>
      </c>
      <c r="AY331" s="255" t="s">
        <v>125</v>
      </c>
    </row>
    <row r="332" s="11" customFormat="1">
      <c r="B332" s="235"/>
      <c r="C332" s="236"/>
      <c r="D332" s="232" t="s">
        <v>199</v>
      </c>
      <c r="E332" s="237" t="s">
        <v>21</v>
      </c>
      <c r="F332" s="238" t="s">
        <v>262</v>
      </c>
      <c r="G332" s="236"/>
      <c r="H332" s="237" t="s">
        <v>21</v>
      </c>
      <c r="I332" s="239"/>
      <c r="J332" s="236"/>
      <c r="K332" s="236"/>
      <c r="L332" s="240"/>
      <c r="M332" s="241"/>
      <c r="N332" s="242"/>
      <c r="O332" s="242"/>
      <c r="P332" s="242"/>
      <c r="Q332" s="242"/>
      <c r="R332" s="242"/>
      <c r="S332" s="242"/>
      <c r="T332" s="243"/>
      <c r="AT332" s="244" t="s">
        <v>199</v>
      </c>
      <c r="AU332" s="244" t="s">
        <v>82</v>
      </c>
      <c r="AV332" s="11" t="s">
        <v>80</v>
      </c>
      <c r="AW332" s="11" t="s">
        <v>35</v>
      </c>
      <c r="AX332" s="11" t="s">
        <v>72</v>
      </c>
      <c r="AY332" s="244" t="s">
        <v>125</v>
      </c>
    </row>
    <row r="333" s="12" customFormat="1">
      <c r="B333" s="245"/>
      <c r="C333" s="246"/>
      <c r="D333" s="232" t="s">
        <v>199</v>
      </c>
      <c r="E333" s="247" t="s">
        <v>21</v>
      </c>
      <c r="F333" s="248" t="s">
        <v>455</v>
      </c>
      <c r="G333" s="246"/>
      <c r="H333" s="249">
        <v>8.1899999999999995</v>
      </c>
      <c r="I333" s="250"/>
      <c r="J333" s="246"/>
      <c r="K333" s="246"/>
      <c r="L333" s="251"/>
      <c r="M333" s="252"/>
      <c r="N333" s="253"/>
      <c r="O333" s="253"/>
      <c r="P333" s="253"/>
      <c r="Q333" s="253"/>
      <c r="R333" s="253"/>
      <c r="S333" s="253"/>
      <c r="T333" s="254"/>
      <c r="AT333" s="255" t="s">
        <v>199</v>
      </c>
      <c r="AU333" s="255" t="s">
        <v>82</v>
      </c>
      <c r="AV333" s="12" t="s">
        <v>82</v>
      </c>
      <c r="AW333" s="12" t="s">
        <v>35</v>
      </c>
      <c r="AX333" s="12" t="s">
        <v>72</v>
      </c>
      <c r="AY333" s="255" t="s">
        <v>125</v>
      </c>
    </row>
    <row r="334" s="11" customFormat="1">
      <c r="B334" s="235"/>
      <c r="C334" s="236"/>
      <c r="D334" s="232" t="s">
        <v>199</v>
      </c>
      <c r="E334" s="237" t="s">
        <v>21</v>
      </c>
      <c r="F334" s="238" t="s">
        <v>214</v>
      </c>
      <c r="G334" s="236"/>
      <c r="H334" s="237" t="s">
        <v>21</v>
      </c>
      <c r="I334" s="239"/>
      <c r="J334" s="236"/>
      <c r="K334" s="236"/>
      <c r="L334" s="240"/>
      <c r="M334" s="241"/>
      <c r="N334" s="242"/>
      <c r="O334" s="242"/>
      <c r="P334" s="242"/>
      <c r="Q334" s="242"/>
      <c r="R334" s="242"/>
      <c r="S334" s="242"/>
      <c r="T334" s="243"/>
      <c r="AT334" s="244" t="s">
        <v>199</v>
      </c>
      <c r="AU334" s="244" t="s">
        <v>82</v>
      </c>
      <c r="AV334" s="11" t="s">
        <v>80</v>
      </c>
      <c r="AW334" s="11" t="s">
        <v>35</v>
      </c>
      <c r="AX334" s="11" t="s">
        <v>72</v>
      </c>
      <c r="AY334" s="244" t="s">
        <v>125</v>
      </c>
    </row>
    <row r="335" s="12" customFormat="1">
      <c r="B335" s="245"/>
      <c r="C335" s="246"/>
      <c r="D335" s="232" t="s">
        <v>199</v>
      </c>
      <c r="E335" s="247" t="s">
        <v>21</v>
      </c>
      <c r="F335" s="248" t="s">
        <v>456</v>
      </c>
      <c r="G335" s="246"/>
      <c r="H335" s="249">
        <v>9.8699999999999992</v>
      </c>
      <c r="I335" s="250"/>
      <c r="J335" s="246"/>
      <c r="K335" s="246"/>
      <c r="L335" s="251"/>
      <c r="M335" s="252"/>
      <c r="N335" s="253"/>
      <c r="O335" s="253"/>
      <c r="P335" s="253"/>
      <c r="Q335" s="253"/>
      <c r="R335" s="253"/>
      <c r="S335" s="253"/>
      <c r="T335" s="254"/>
      <c r="AT335" s="255" t="s">
        <v>199</v>
      </c>
      <c r="AU335" s="255" t="s">
        <v>82</v>
      </c>
      <c r="AV335" s="12" t="s">
        <v>82</v>
      </c>
      <c r="AW335" s="12" t="s">
        <v>35</v>
      </c>
      <c r="AX335" s="12" t="s">
        <v>72</v>
      </c>
      <c r="AY335" s="255" t="s">
        <v>125</v>
      </c>
    </row>
    <row r="336" s="11" customFormat="1">
      <c r="B336" s="235"/>
      <c r="C336" s="236"/>
      <c r="D336" s="232" t="s">
        <v>199</v>
      </c>
      <c r="E336" s="237" t="s">
        <v>21</v>
      </c>
      <c r="F336" s="238" t="s">
        <v>447</v>
      </c>
      <c r="G336" s="236"/>
      <c r="H336" s="237" t="s">
        <v>21</v>
      </c>
      <c r="I336" s="239"/>
      <c r="J336" s="236"/>
      <c r="K336" s="236"/>
      <c r="L336" s="240"/>
      <c r="M336" s="241"/>
      <c r="N336" s="242"/>
      <c r="O336" s="242"/>
      <c r="P336" s="242"/>
      <c r="Q336" s="242"/>
      <c r="R336" s="242"/>
      <c r="S336" s="242"/>
      <c r="T336" s="243"/>
      <c r="AT336" s="244" t="s">
        <v>199</v>
      </c>
      <c r="AU336" s="244" t="s">
        <v>82</v>
      </c>
      <c r="AV336" s="11" t="s">
        <v>80</v>
      </c>
      <c r="AW336" s="11" t="s">
        <v>35</v>
      </c>
      <c r="AX336" s="11" t="s">
        <v>72</v>
      </c>
      <c r="AY336" s="244" t="s">
        <v>125</v>
      </c>
    </row>
    <row r="337" s="12" customFormat="1">
      <c r="B337" s="245"/>
      <c r="C337" s="246"/>
      <c r="D337" s="232" t="s">
        <v>199</v>
      </c>
      <c r="E337" s="247" t="s">
        <v>21</v>
      </c>
      <c r="F337" s="248" t="s">
        <v>457</v>
      </c>
      <c r="G337" s="246"/>
      <c r="H337" s="249">
        <v>1.6799999999999999</v>
      </c>
      <c r="I337" s="250"/>
      <c r="J337" s="246"/>
      <c r="K337" s="246"/>
      <c r="L337" s="251"/>
      <c r="M337" s="252"/>
      <c r="N337" s="253"/>
      <c r="O337" s="253"/>
      <c r="P337" s="253"/>
      <c r="Q337" s="253"/>
      <c r="R337" s="253"/>
      <c r="S337" s="253"/>
      <c r="T337" s="254"/>
      <c r="AT337" s="255" t="s">
        <v>199</v>
      </c>
      <c r="AU337" s="255" t="s">
        <v>82</v>
      </c>
      <c r="AV337" s="12" t="s">
        <v>82</v>
      </c>
      <c r="AW337" s="12" t="s">
        <v>35</v>
      </c>
      <c r="AX337" s="12" t="s">
        <v>72</v>
      </c>
      <c r="AY337" s="255" t="s">
        <v>125</v>
      </c>
    </row>
    <row r="338" s="11" customFormat="1">
      <c r="B338" s="235"/>
      <c r="C338" s="236"/>
      <c r="D338" s="232" t="s">
        <v>199</v>
      </c>
      <c r="E338" s="237" t="s">
        <v>21</v>
      </c>
      <c r="F338" s="238" t="s">
        <v>449</v>
      </c>
      <c r="G338" s="236"/>
      <c r="H338" s="237" t="s">
        <v>21</v>
      </c>
      <c r="I338" s="239"/>
      <c r="J338" s="236"/>
      <c r="K338" s="236"/>
      <c r="L338" s="240"/>
      <c r="M338" s="241"/>
      <c r="N338" s="242"/>
      <c r="O338" s="242"/>
      <c r="P338" s="242"/>
      <c r="Q338" s="242"/>
      <c r="R338" s="242"/>
      <c r="S338" s="242"/>
      <c r="T338" s="243"/>
      <c r="AT338" s="244" t="s">
        <v>199</v>
      </c>
      <c r="AU338" s="244" t="s">
        <v>82</v>
      </c>
      <c r="AV338" s="11" t="s">
        <v>80</v>
      </c>
      <c r="AW338" s="11" t="s">
        <v>35</v>
      </c>
      <c r="AX338" s="11" t="s">
        <v>72</v>
      </c>
      <c r="AY338" s="244" t="s">
        <v>125</v>
      </c>
    </row>
    <row r="339" s="12" customFormat="1">
      <c r="B339" s="245"/>
      <c r="C339" s="246"/>
      <c r="D339" s="232" t="s">
        <v>199</v>
      </c>
      <c r="E339" s="247" t="s">
        <v>21</v>
      </c>
      <c r="F339" s="248" t="s">
        <v>450</v>
      </c>
      <c r="G339" s="246"/>
      <c r="H339" s="249">
        <v>17.010000000000002</v>
      </c>
      <c r="I339" s="250"/>
      <c r="J339" s="246"/>
      <c r="K339" s="246"/>
      <c r="L339" s="251"/>
      <c r="M339" s="252"/>
      <c r="N339" s="253"/>
      <c r="O339" s="253"/>
      <c r="P339" s="253"/>
      <c r="Q339" s="253"/>
      <c r="R339" s="253"/>
      <c r="S339" s="253"/>
      <c r="T339" s="254"/>
      <c r="AT339" s="255" t="s">
        <v>199</v>
      </c>
      <c r="AU339" s="255" t="s">
        <v>82</v>
      </c>
      <c r="AV339" s="12" t="s">
        <v>82</v>
      </c>
      <c r="AW339" s="12" t="s">
        <v>35</v>
      </c>
      <c r="AX339" s="12" t="s">
        <v>72</v>
      </c>
      <c r="AY339" s="255" t="s">
        <v>125</v>
      </c>
    </row>
    <row r="340" s="13" customFormat="1">
      <c r="B340" s="256"/>
      <c r="C340" s="257"/>
      <c r="D340" s="232" t="s">
        <v>199</v>
      </c>
      <c r="E340" s="258" t="s">
        <v>21</v>
      </c>
      <c r="F340" s="259" t="s">
        <v>205</v>
      </c>
      <c r="G340" s="257"/>
      <c r="H340" s="260">
        <v>61.215000000000003</v>
      </c>
      <c r="I340" s="261"/>
      <c r="J340" s="257"/>
      <c r="K340" s="257"/>
      <c r="L340" s="262"/>
      <c r="M340" s="263"/>
      <c r="N340" s="264"/>
      <c r="O340" s="264"/>
      <c r="P340" s="264"/>
      <c r="Q340" s="264"/>
      <c r="R340" s="264"/>
      <c r="S340" s="264"/>
      <c r="T340" s="265"/>
      <c r="AT340" s="266" t="s">
        <v>199</v>
      </c>
      <c r="AU340" s="266" t="s">
        <v>82</v>
      </c>
      <c r="AV340" s="13" t="s">
        <v>132</v>
      </c>
      <c r="AW340" s="13" t="s">
        <v>35</v>
      </c>
      <c r="AX340" s="13" t="s">
        <v>80</v>
      </c>
      <c r="AY340" s="266" t="s">
        <v>125</v>
      </c>
    </row>
    <row r="341" s="1" customFormat="1" ht="25.5" customHeight="1">
      <c r="B341" s="45"/>
      <c r="C341" s="220" t="s">
        <v>458</v>
      </c>
      <c r="D341" s="220" t="s">
        <v>127</v>
      </c>
      <c r="E341" s="221" t="s">
        <v>459</v>
      </c>
      <c r="F341" s="222" t="s">
        <v>460</v>
      </c>
      <c r="G341" s="223" t="s">
        <v>195</v>
      </c>
      <c r="H341" s="224">
        <v>4.0949999999999998</v>
      </c>
      <c r="I341" s="225"/>
      <c r="J341" s="226">
        <f>ROUND(I341*H341,2)</f>
        <v>0</v>
      </c>
      <c r="K341" s="222" t="s">
        <v>131</v>
      </c>
      <c r="L341" s="71"/>
      <c r="M341" s="227" t="s">
        <v>21</v>
      </c>
      <c r="N341" s="228" t="s">
        <v>43</v>
      </c>
      <c r="O341" s="46"/>
      <c r="P341" s="229">
        <f>O341*H341</f>
        <v>0</v>
      </c>
      <c r="Q341" s="229">
        <v>2.13408</v>
      </c>
      <c r="R341" s="229">
        <f>Q341*H341</f>
        <v>8.7390575999999989</v>
      </c>
      <c r="S341" s="229">
        <v>0</v>
      </c>
      <c r="T341" s="230">
        <f>S341*H341</f>
        <v>0</v>
      </c>
      <c r="AR341" s="23" t="s">
        <v>132</v>
      </c>
      <c r="AT341" s="23" t="s">
        <v>127</v>
      </c>
      <c r="AU341" s="23" t="s">
        <v>82</v>
      </c>
      <c r="AY341" s="23" t="s">
        <v>125</v>
      </c>
      <c r="BE341" s="231">
        <f>IF(N341="základní",J341,0)</f>
        <v>0</v>
      </c>
      <c r="BF341" s="231">
        <f>IF(N341="snížená",J341,0)</f>
        <v>0</v>
      </c>
      <c r="BG341" s="231">
        <f>IF(N341="zákl. přenesená",J341,0)</f>
        <v>0</v>
      </c>
      <c r="BH341" s="231">
        <f>IF(N341="sníž. přenesená",J341,0)</f>
        <v>0</v>
      </c>
      <c r="BI341" s="231">
        <f>IF(N341="nulová",J341,0)</f>
        <v>0</v>
      </c>
      <c r="BJ341" s="23" t="s">
        <v>80</v>
      </c>
      <c r="BK341" s="231">
        <f>ROUND(I341*H341,2)</f>
        <v>0</v>
      </c>
      <c r="BL341" s="23" t="s">
        <v>132</v>
      </c>
      <c r="BM341" s="23" t="s">
        <v>461</v>
      </c>
    </row>
    <row r="342" s="1" customFormat="1">
      <c r="B342" s="45"/>
      <c r="C342" s="73"/>
      <c r="D342" s="232" t="s">
        <v>134</v>
      </c>
      <c r="E342" s="73"/>
      <c r="F342" s="233" t="s">
        <v>437</v>
      </c>
      <c r="G342" s="73"/>
      <c r="H342" s="73"/>
      <c r="I342" s="190"/>
      <c r="J342" s="73"/>
      <c r="K342" s="73"/>
      <c r="L342" s="71"/>
      <c r="M342" s="234"/>
      <c r="N342" s="46"/>
      <c r="O342" s="46"/>
      <c r="P342" s="46"/>
      <c r="Q342" s="46"/>
      <c r="R342" s="46"/>
      <c r="S342" s="46"/>
      <c r="T342" s="94"/>
      <c r="AT342" s="23" t="s">
        <v>134</v>
      </c>
      <c r="AU342" s="23" t="s">
        <v>82</v>
      </c>
    </row>
    <row r="343" s="1" customFormat="1">
      <c r="B343" s="45"/>
      <c r="C343" s="73"/>
      <c r="D343" s="232" t="s">
        <v>136</v>
      </c>
      <c r="E343" s="73"/>
      <c r="F343" s="233" t="s">
        <v>198</v>
      </c>
      <c r="G343" s="73"/>
      <c r="H343" s="73"/>
      <c r="I343" s="190"/>
      <c r="J343" s="73"/>
      <c r="K343" s="73"/>
      <c r="L343" s="71"/>
      <c r="M343" s="234"/>
      <c r="N343" s="46"/>
      <c r="O343" s="46"/>
      <c r="P343" s="46"/>
      <c r="Q343" s="46"/>
      <c r="R343" s="46"/>
      <c r="S343" s="46"/>
      <c r="T343" s="94"/>
      <c r="AT343" s="23" t="s">
        <v>136</v>
      </c>
      <c r="AU343" s="23" t="s">
        <v>82</v>
      </c>
    </row>
    <row r="344" s="11" customFormat="1">
      <c r="B344" s="235"/>
      <c r="C344" s="236"/>
      <c r="D344" s="232" t="s">
        <v>199</v>
      </c>
      <c r="E344" s="237" t="s">
        <v>21</v>
      </c>
      <c r="F344" s="238" t="s">
        <v>462</v>
      </c>
      <c r="G344" s="236"/>
      <c r="H344" s="237" t="s">
        <v>21</v>
      </c>
      <c r="I344" s="239"/>
      <c r="J344" s="236"/>
      <c r="K344" s="236"/>
      <c r="L344" s="240"/>
      <c r="M344" s="241"/>
      <c r="N344" s="242"/>
      <c r="O344" s="242"/>
      <c r="P344" s="242"/>
      <c r="Q344" s="242"/>
      <c r="R344" s="242"/>
      <c r="S344" s="242"/>
      <c r="T344" s="243"/>
      <c r="AT344" s="244" t="s">
        <v>199</v>
      </c>
      <c r="AU344" s="244" t="s">
        <v>82</v>
      </c>
      <c r="AV344" s="11" t="s">
        <v>80</v>
      </c>
      <c r="AW344" s="11" t="s">
        <v>35</v>
      </c>
      <c r="AX344" s="11" t="s">
        <v>72</v>
      </c>
      <c r="AY344" s="244" t="s">
        <v>125</v>
      </c>
    </row>
    <row r="345" s="12" customFormat="1">
      <c r="B345" s="245"/>
      <c r="C345" s="246"/>
      <c r="D345" s="232" t="s">
        <v>199</v>
      </c>
      <c r="E345" s="247" t="s">
        <v>21</v>
      </c>
      <c r="F345" s="248" t="s">
        <v>463</v>
      </c>
      <c r="G345" s="246"/>
      <c r="H345" s="249">
        <v>4.0949999999999998</v>
      </c>
      <c r="I345" s="250"/>
      <c r="J345" s="246"/>
      <c r="K345" s="246"/>
      <c r="L345" s="251"/>
      <c r="M345" s="252"/>
      <c r="N345" s="253"/>
      <c r="O345" s="253"/>
      <c r="P345" s="253"/>
      <c r="Q345" s="253"/>
      <c r="R345" s="253"/>
      <c r="S345" s="253"/>
      <c r="T345" s="254"/>
      <c r="AT345" s="255" t="s">
        <v>199</v>
      </c>
      <c r="AU345" s="255" t="s">
        <v>82</v>
      </c>
      <c r="AV345" s="12" t="s">
        <v>82</v>
      </c>
      <c r="AW345" s="12" t="s">
        <v>35</v>
      </c>
      <c r="AX345" s="12" t="s">
        <v>80</v>
      </c>
      <c r="AY345" s="255" t="s">
        <v>125</v>
      </c>
    </row>
    <row r="346" s="1" customFormat="1" ht="38.25" customHeight="1">
      <c r="B346" s="45"/>
      <c r="C346" s="220" t="s">
        <v>464</v>
      </c>
      <c r="D346" s="220" t="s">
        <v>127</v>
      </c>
      <c r="E346" s="221" t="s">
        <v>465</v>
      </c>
      <c r="F346" s="222" t="s">
        <v>466</v>
      </c>
      <c r="G346" s="223" t="s">
        <v>130</v>
      </c>
      <c r="H346" s="224">
        <v>282.12</v>
      </c>
      <c r="I346" s="225"/>
      <c r="J346" s="226">
        <f>ROUND(I346*H346,2)</f>
        <v>0</v>
      </c>
      <c r="K346" s="222" t="s">
        <v>131</v>
      </c>
      <c r="L346" s="71"/>
      <c r="M346" s="227" t="s">
        <v>21</v>
      </c>
      <c r="N346" s="228" t="s">
        <v>43</v>
      </c>
      <c r="O346" s="46"/>
      <c r="P346" s="229">
        <f>O346*H346</f>
        <v>0</v>
      </c>
      <c r="Q346" s="229">
        <v>0</v>
      </c>
      <c r="R346" s="229">
        <f>Q346*H346</f>
        <v>0</v>
      </c>
      <c r="S346" s="229">
        <v>0</v>
      </c>
      <c r="T346" s="230">
        <f>S346*H346</f>
        <v>0</v>
      </c>
      <c r="AR346" s="23" t="s">
        <v>132</v>
      </c>
      <c r="AT346" s="23" t="s">
        <v>127</v>
      </c>
      <c r="AU346" s="23" t="s">
        <v>82</v>
      </c>
      <c r="AY346" s="23" t="s">
        <v>125</v>
      </c>
      <c r="BE346" s="231">
        <f>IF(N346="základní",J346,0)</f>
        <v>0</v>
      </c>
      <c r="BF346" s="231">
        <f>IF(N346="snížená",J346,0)</f>
        <v>0</v>
      </c>
      <c r="BG346" s="231">
        <f>IF(N346="zákl. přenesená",J346,0)</f>
        <v>0</v>
      </c>
      <c r="BH346" s="231">
        <f>IF(N346="sníž. přenesená",J346,0)</f>
        <v>0</v>
      </c>
      <c r="BI346" s="231">
        <f>IF(N346="nulová",J346,0)</f>
        <v>0</v>
      </c>
      <c r="BJ346" s="23" t="s">
        <v>80</v>
      </c>
      <c r="BK346" s="231">
        <f>ROUND(I346*H346,2)</f>
        <v>0</v>
      </c>
      <c r="BL346" s="23" t="s">
        <v>132</v>
      </c>
      <c r="BM346" s="23" t="s">
        <v>467</v>
      </c>
    </row>
    <row r="347" s="1" customFormat="1">
      <c r="B347" s="45"/>
      <c r="C347" s="73"/>
      <c r="D347" s="232" t="s">
        <v>134</v>
      </c>
      <c r="E347" s="73"/>
      <c r="F347" s="233" t="s">
        <v>437</v>
      </c>
      <c r="G347" s="73"/>
      <c r="H347" s="73"/>
      <c r="I347" s="190"/>
      <c r="J347" s="73"/>
      <c r="K347" s="73"/>
      <c r="L347" s="71"/>
      <c r="M347" s="234"/>
      <c r="N347" s="46"/>
      <c r="O347" s="46"/>
      <c r="P347" s="46"/>
      <c r="Q347" s="46"/>
      <c r="R347" s="46"/>
      <c r="S347" s="46"/>
      <c r="T347" s="94"/>
      <c r="AT347" s="23" t="s">
        <v>134</v>
      </c>
      <c r="AU347" s="23" t="s">
        <v>82</v>
      </c>
    </row>
    <row r="348" s="1" customFormat="1">
      <c r="B348" s="45"/>
      <c r="C348" s="73"/>
      <c r="D348" s="232" t="s">
        <v>136</v>
      </c>
      <c r="E348" s="73"/>
      <c r="F348" s="233" t="s">
        <v>198</v>
      </c>
      <c r="G348" s="73"/>
      <c r="H348" s="73"/>
      <c r="I348" s="190"/>
      <c r="J348" s="73"/>
      <c r="K348" s="73"/>
      <c r="L348" s="71"/>
      <c r="M348" s="234"/>
      <c r="N348" s="46"/>
      <c r="O348" s="46"/>
      <c r="P348" s="46"/>
      <c r="Q348" s="46"/>
      <c r="R348" s="46"/>
      <c r="S348" s="46"/>
      <c r="T348" s="94"/>
      <c r="AT348" s="23" t="s">
        <v>136</v>
      </c>
      <c r="AU348" s="23" t="s">
        <v>82</v>
      </c>
    </row>
    <row r="349" s="11" customFormat="1">
      <c r="B349" s="235"/>
      <c r="C349" s="236"/>
      <c r="D349" s="232" t="s">
        <v>199</v>
      </c>
      <c r="E349" s="237" t="s">
        <v>21</v>
      </c>
      <c r="F349" s="238" t="s">
        <v>258</v>
      </c>
      <c r="G349" s="236"/>
      <c r="H349" s="237" t="s">
        <v>21</v>
      </c>
      <c r="I349" s="239"/>
      <c r="J349" s="236"/>
      <c r="K349" s="236"/>
      <c r="L349" s="240"/>
      <c r="M349" s="241"/>
      <c r="N349" s="242"/>
      <c r="O349" s="242"/>
      <c r="P349" s="242"/>
      <c r="Q349" s="242"/>
      <c r="R349" s="242"/>
      <c r="S349" s="242"/>
      <c r="T349" s="243"/>
      <c r="AT349" s="244" t="s">
        <v>199</v>
      </c>
      <c r="AU349" s="244" t="s">
        <v>82</v>
      </c>
      <c r="AV349" s="11" t="s">
        <v>80</v>
      </c>
      <c r="AW349" s="11" t="s">
        <v>35</v>
      </c>
      <c r="AX349" s="11" t="s">
        <v>72</v>
      </c>
      <c r="AY349" s="244" t="s">
        <v>125</v>
      </c>
    </row>
    <row r="350" s="12" customFormat="1">
      <c r="B350" s="245"/>
      <c r="C350" s="246"/>
      <c r="D350" s="232" t="s">
        <v>199</v>
      </c>
      <c r="E350" s="247" t="s">
        <v>21</v>
      </c>
      <c r="F350" s="248" t="s">
        <v>468</v>
      </c>
      <c r="G350" s="246"/>
      <c r="H350" s="249">
        <v>93.200000000000003</v>
      </c>
      <c r="I350" s="250"/>
      <c r="J350" s="246"/>
      <c r="K350" s="246"/>
      <c r="L350" s="251"/>
      <c r="M350" s="252"/>
      <c r="N350" s="253"/>
      <c r="O350" s="253"/>
      <c r="P350" s="253"/>
      <c r="Q350" s="253"/>
      <c r="R350" s="253"/>
      <c r="S350" s="253"/>
      <c r="T350" s="254"/>
      <c r="AT350" s="255" t="s">
        <v>199</v>
      </c>
      <c r="AU350" s="255" t="s">
        <v>82</v>
      </c>
      <c r="AV350" s="12" t="s">
        <v>82</v>
      </c>
      <c r="AW350" s="12" t="s">
        <v>35</v>
      </c>
      <c r="AX350" s="12" t="s">
        <v>72</v>
      </c>
      <c r="AY350" s="255" t="s">
        <v>125</v>
      </c>
    </row>
    <row r="351" s="11" customFormat="1">
      <c r="B351" s="235"/>
      <c r="C351" s="236"/>
      <c r="D351" s="232" t="s">
        <v>199</v>
      </c>
      <c r="E351" s="237" t="s">
        <v>21</v>
      </c>
      <c r="F351" s="238" t="s">
        <v>262</v>
      </c>
      <c r="G351" s="236"/>
      <c r="H351" s="237" t="s">
        <v>21</v>
      </c>
      <c r="I351" s="239"/>
      <c r="J351" s="236"/>
      <c r="K351" s="236"/>
      <c r="L351" s="240"/>
      <c r="M351" s="241"/>
      <c r="N351" s="242"/>
      <c r="O351" s="242"/>
      <c r="P351" s="242"/>
      <c r="Q351" s="242"/>
      <c r="R351" s="242"/>
      <c r="S351" s="242"/>
      <c r="T351" s="243"/>
      <c r="AT351" s="244" t="s">
        <v>199</v>
      </c>
      <c r="AU351" s="244" t="s">
        <v>82</v>
      </c>
      <c r="AV351" s="11" t="s">
        <v>80</v>
      </c>
      <c r="AW351" s="11" t="s">
        <v>35</v>
      </c>
      <c r="AX351" s="11" t="s">
        <v>72</v>
      </c>
      <c r="AY351" s="244" t="s">
        <v>125</v>
      </c>
    </row>
    <row r="352" s="12" customFormat="1">
      <c r="B352" s="245"/>
      <c r="C352" s="246"/>
      <c r="D352" s="232" t="s">
        <v>199</v>
      </c>
      <c r="E352" s="247" t="s">
        <v>21</v>
      </c>
      <c r="F352" s="248" t="s">
        <v>469</v>
      </c>
      <c r="G352" s="246"/>
      <c r="H352" s="249">
        <v>18.719999999999999</v>
      </c>
      <c r="I352" s="250"/>
      <c r="J352" s="246"/>
      <c r="K352" s="246"/>
      <c r="L352" s="251"/>
      <c r="M352" s="252"/>
      <c r="N352" s="253"/>
      <c r="O352" s="253"/>
      <c r="P352" s="253"/>
      <c r="Q352" s="253"/>
      <c r="R352" s="253"/>
      <c r="S352" s="253"/>
      <c r="T352" s="254"/>
      <c r="AT352" s="255" t="s">
        <v>199</v>
      </c>
      <c r="AU352" s="255" t="s">
        <v>82</v>
      </c>
      <c r="AV352" s="12" t="s">
        <v>82</v>
      </c>
      <c r="AW352" s="12" t="s">
        <v>35</v>
      </c>
      <c r="AX352" s="12" t="s">
        <v>72</v>
      </c>
      <c r="AY352" s="255" t="s">
        <v>125</v>
      </c>
    </row>
    <row r="353" s="11" customFormat="1">
      <c r="B353" s="235"/>
      <c r="C353" s="236"/>
      <c r="D353" s="232" t="s">
        <v>199</v>
      </c>
      <c r="E353" s="237" t="s">
        <v>21</v>
      </c>
      <c r="F353" s="238" t="s">
        <v>281</v>
      </c>
      <c r="G353" s="236"/>
      <c r="H353" s="237" t="s">
        <v>21</v>
      </c>
      <c r="I353" s="239"/>
      <c r="J353" s="236"/>
      <c r="K353" s="236"/>
      <c r="L353" s="240"/>
      <c r="M353" s="241"/>
      <c r="N353" s="242"/>
      <c r="O353" s="242"/>
      <c r="P353" s="242"/>
      <c r="Q353" s="242"/>
      <c r="R353" s="242"/>
      <c r="S353" s="242"/>
      <c r="T353" s="243"/>
      <c r="AT353" s="244" t="s">
        <v>199</v>
      </c>
      <c r="AU353" s="244" t="s">
        <v>82</v>
      </c>
      <c r="AV353" s="11" t="s">
        <v>80</v>
      </c>
      <c r="AW353" s="11" t="s">
        <v>35</v>
      </c>
      <c r="AX353" s="11" t="s">
        <v>72</v>
      </c>
      <c r="AY353" s="244" t="s">
        <v>125</v>
      </c>
    </row>
    <row r="354" s="12" customFormat="1">
      <c r="B354" s="245"/>
      <c r="C354" s="246"/>
      <c r="D354" s="232" t="s">
        <v>199</v>
      </c>
      <c r="E354" s="247" t="s">
        <v>21</v>
      </c>
      <c r="F354" s="248" t="s">
        <v>470</v>
      </c>
      <c r="G354" s="246"/>
      <c r="H354" s="249">
        <v>35.799999999999997</v>
      </c>
      <c r="I354" s="250"/>
      <c r="J354" s="246"/>
      <c r="K354" s="246"/>
      <c r="L354" s="251"/>
      <c r="M354" s="252"/>
      <c r="N354" s="253"/>
      <c r="O354" s="253"/>
      <c r="P354" s="253"/>
      <c r="Q354" s="253"/>
      <c r="R354" s="253"/>
      <c r="S354" s="253"/>
      <c r="T354" s="254"/>
      <c r="AT354" s="255" t="s">
        <v>199</v>
      </c>
      <c r="AU354" s="255" t="s">
        <v>82</v>
      </c>
      <c r="AV354" s="12" t="s">
        <v>82</v>
      </c>
      <c r="AW354" s="12" t="s">
        <v>35</v>
      </c>
      <c r="AX354" s="12" t="s">
        <v>72</v>
      </c>
      <c r="AY354" s="255" t="s">
        <v>125</v>
      </c>
    </row>
    <row r="355" s="11" customFormat="1">
      <c r="B355" s="235"/>
      <c r="C355" s="236"/>
      <c r="D355" s="232" t="s">
        <v>199</v>
      </c>
      <c r="E355" s="237" t="s">
        <v>21</v>
      </c>
      <c r="F355" s="238" t="s">
        <v>214</v>
      </c>
      <c r="G355" s="236"/>
      <c r="H355" s="237" t="s">
        <v>21</v>
      </c>
      <c r="I355" s="239"/>
      <c r="J355" s="236"/>
      <c r="K355" s="236"/>
      <c r="L355" s="240"/>
      <c r="M355" s="241"/>
      <c r="N355" s="242"/>
      <c r="O355" s="242"/>
      <c r="P355" s="242"/>
      <c r="Q355" s="242"/>
      <c r="R355" s="242"/>
      <c r="S355" s="242"/>
      <c r="T355" s="243"/>
      <c r="AT355" s="244" t="s">
        <v>199</v>
      </c>
      <c r="AU355" s="244" t="s">
        <v>82</v>
      </c>
      <c r="AV355" s="11" t="s">
        <v>80</v>
      </c>
      <c r="AW355" s="11" t="s">
        <v>35</v>
      </c>
      <c r="AX355" s="11" t="s">
        <v>72</v>
      </c>
      <c r="AY355" s="244" t="s">
        <v>125</v>
      </c>
    </row>
    <row r="356" s="12" customFormat="1">
      <c r="B356" s="245"/>
      <c r="C356" s="246"/>
      <c r="D356" s="232" t="s">
        <v>199</v>
      </c>
      <c r="E356" s="247" t="s">
        <v>21</v>
      </c>
      <c r="F356" s="248" t="s">
        <v>471</v>
      </c>
      <c r="G356" s="246"/>
      <c r="H356" s="249">
        <v>37.600000000000001</v>
      </c>
      <c r="I356" s="250"/>
      <c r="J356" s="246"/>
      <c r="K356" s="246"/>
      <c r="L356" s="251"/>
      <c r="M356" s="252"/>
      <c r="N356" s="253"/>
      <c r="O356" s="253"/>
      <c r="P356" s="253"/>
      <c r="Q356" s="253"/>
      <c r="R356" s="253"/>
      <c r="S356" s="253"/>
      <c r="T356" s="254"/>
      <c r="AT356" s="255" t="s">
        <v>199</v>
      </c>
      <c r="AU356" s="255" t="s">
        <v>82</v>
      </c>
      <c r="AV356" s="12" t="s">
        <v>82</v>
      </c>
      <c r="AW356" s="12" t="s">
        <v>35</v>
      </c>
      <c r="AX356" s="12" t="s">
        <v>72</v>
      </c>
      <c r="AY356" s="255" t="s">
        <v>125</v>
      </c>
    </row>
    <row r="357" s="11" customFormat="1">
      <c r="B357" s="235"/>
      <c r="C357" s="236"/>
      <c r="D357" s="232" t="s">
        <v>199</v>
      </c>
      <c r="E357" s="237" t="s">
        <v>21</v>
      </c>
      <c r="F357" s="238" t="s">
        <v>447</v>
      </c>
      <c r="G357" s="236"/>
      <c r="H357" s="237" t="s">
        <v>21</v>
      </c>
      <c r="I357" s="239"/>
      <c r="J357" s="236"/>
      <c r="K357" s="236"/>
      <c r="L357" s="240"/>
      <c r="M357" s="241"/>
      <c r="N357" s="242"/>
      <c r="O357" s="242"/>
      <c r="P357" s="242"/>
      <c r="Q357" s="242"/>
      <c r="R357" s="242"/>
      <c r="S357" s="242"/>
      <c r="T357" s="243"/>
      <c r="AT357" s="244" t="s">
        <v>199</v>
      </c>
      <c r="AU357" s="244" t="s">
        <v>82</v>
      </c>
      <c r="AV357" s="11" t="s">
        <v>80</v>
      </c>
      <c r="AW357" s="11" t="s">
        <v>35</v>
      </c>
      <c r="AX357" s="11" t="s">
        <v>72</v>
      </c>
      <c r="AY357" s="244" t="s">
        <v>125</v>
      </c>
    </row>
    <row r="358" s="12" customFormat="1">
      <c r="B358" s="245"/>
      <c r="C358" s="246"/>
      <c r="D358" s="232" t="s">
        <v>199</v>
      </c>
      <c r="E358" s="247" t="s">
        <v>21</v>
      </c>
      <c r="F358" s="248" t="s">
        <v>472</v>
      </c>
      <c r="G358" s="246"/>
      <c r="H358" s="249">
        <v>32</v>
      </c>
      <c r="I358" s="250"/>
      <c r="J358" s="246"/>
      <c r="K358" s="246"/>
      <c r="L358" s="251"/>
      <c r="M358" s="252"/>
      <c r="N358" s="253"/>
      <c r="O358" s="253"/>
      <c r="P358" s="253"/>
      <c r="Q358" s="253"/>
      <c r="R358" s="253"/>
      <c r="S358" s="253"/>
      <c r="T358" s="254"/>
      <c r="AT358" s="255" t="s">
        <v>199</v>
      </c>
      <c r="AU358" s="255" t="s">
        <v>82</v>
      </c>
      <c r="AV358" s="12" t="s">
        <v>82</v>
      </c>
      <c r="AW358" s="12" t="s">
        <v>35</v>
      </c>
      <c r="AX358" s="12" t="s">
        <v>72</v>
      </c>
      <c r="AY358" s="255" t="s">
        <v>125</v>
      </c>
    </row>
    <row r="359" s="11" customFormat="1">
      <c r="B359" s="235"/>
      <c r="C359" s="236"/>
      <c r="D359" s="232" t="s">
        <v>199</v>
      </c>
      <c r="E359" s="237" t="s">
        <v>21</v>
      </c>
      <c r="F359" s="238" t="s">
        <v>449</v>
      </c>
      <c r="G359" s="236"/>
      <c r="H359" s="237" t="s">
        <v>21</v>
      </c>
      <c r="I359" s="239"/>
      <c r="J359" s="236"/>
      <c r="K359" s="236"/>
      <c r="L359" s="240"/>
      <c r="M359" s="241"/>
      <c r="N359" s="242"/>
      <c r="O359" s="242"/>
      <c r="P359" s="242"/>
      <c r="Q359" s="242"/>
      <c r="R359" s="242"/>
      <c r="S359" s="242"/>
      <c r="T359" s="243"/>
      <c r="AT359" s="244" t="s">
        <v>199</v>
      </c>
      <c r="AU359" s="244" t="s">
        <v>82</v>
      </c>
      <c r="AV359" s="11" t="s">
        <v>80</v>
      </c>
      <c r="AW359" s="11" t="s">
        <v>35</v>
      </c>
      <c r="AX359" s="11" t="s">
        <v>72</v>
      </c>
      <c r="AY359" s="244" t="s">
        <v>125</v>
      </c>
    </row>
    <row r="360" s="12" customFormat="1">
      <c r="B360" s="245"/>
      <c r="C360" s="246"/>
      <c r="D360" s="232" t="s">
        <v>199</v>
      </c>
      <c r="E360" s="247" t="s">
        <v>21</v>
      </c>
      <c r="F360" s="248" t="s">
        <v>473</v>
      </c>
      <c r="G360" s="246"/>
      <c r="H360" s="249">
        <v>64.799999999999997</v>
      </c>
      <c r="I360" s="250"/>
      <c r="J360" s="246"/>
      <c r="K360" s="246"/>
      <c r="L360" s="251"/>
      <c r="M360" s="252"/>
      <c r="N360" s="253"/>
      <c r="O360" s="253"/>
      <c r="P360" s="253"/>
      <c r="Q360" s="253"/>
      <c r="R360" s="253"/>
      <c r="S360" s="253"/>
      <c r="T360" s="254"/>
      <c r="AT360" s="255" t="s">
        <v>199</v>
      </c>
      <c r="AU360" s="255" t="s">
        <v>82</v>
      </c>
      <c r="AV360" s="12" t="s">
        <v>82</v>
      </c>
      <c r="AW360" s="12" t="s">
        <v>35</v>
      </c>
      <c r="AX360" s="12" t="s">
        <v>72</v>
      </c>
      <c r="AY360" s="255" t="s">
        <v>125</v>
      </c>
    </row>
    <row r="361" s="13" customFormat="1">
      <c r="B361" s="256"/>
      <c r="C361" s="257"/>
      <c r="D361" s="232" t="s">
        <v>199</v>
      </c>
      <c r="E361" s="258" t="s">
        <v>21</v>
      </c>
      <c r="F361" s="259" t="s">
        <v>205</v>
      </c>
      <c r="G361" s="257"/>
      <c r="H361" s="260">
        <v>282.12</v>
      </c>
      <c r="I361" s="261"/>
      <c r="J361" s="257"/>
      <c r="K361" s="257"/>
      <c r="L361" s="262"/>
      <c r="M361" s="263"/>
      <c r="N361" s="264"/>
      <c r="O361" s="264"/>
      <c r="P361" s="264"/>
      <c r="Q361" s="264"/>
      <c r="R361" s="264"/>
      <c r="S361" s="264"/>
      <c r="T361" s="265"/>
      <c r="AT361" s="266" t="s">
        <v>199</v>
      </c>
      <c r="AU361" s="266" t="s">
        <v>82</v>
      </c>
      <c r="AV361" s="13" t="s">
        <v>132</v>
      </c>
      <c r="AW361" s="13" t="s">
        <v>35</v>
      </c>
      <c r="AX361" s="13" t="s">
        <v>80</v>
      </c>
      <c r="AY361" s="266" t="s">
        <v>125</v>
      </c>
    </row>
    <row r="362" s="1" customFormat="1" ht="38.25" customHeight="1">
      <c r="B362" s="45"/>
      <c r="C362" s="220" t="s">
        <v>474</v>
      </c>
      <c r="D362" s="220" t="s">
        <v>127</v>
      </c>
      <c r="E362" s="221" t="s">
        <v>475</v>
      </c>
      <c r="F362" s="222" t="s">
        <v>476</v>
      </c>
      <c r="G362" s="223" t="s">
        <v>130</v>
      </c>
      <c r="H362" s="224">
        <v>7.7999999999999998</v>
      </c>
      <c r="I362" s="225"/>
      <c r="J362" s="226">
        <f>ROUND(I362*H362,2)</f>
        <v>0</v>
      </c>
      <c r="K362" s="222" t="s">
        <v>131</v>
      </c>
      <c r="L362" s="71"/>
      <c r="M362" s="227" t="s">
        <v>21</v>
      </c>
      <c r="N362" s="228" t="s">
        <v>43</v>
      </c>
      <c r="O362" s="46"/>
      <c r="P362" s="229">
        <f>O362*H362</f>
        <v>0</v>
      </c>
      <c r="Q362" s="229">
        <v>0</v>
      </c>
      <c r="R362" s="229">
        <f>Q362*H362</f>
        <v>0</v>
      </c>
      <c r="S362" s="229">
        <v>0</v>
      </c>
      <c r="T362" s="230">
        <f>S362*H362</f>
        <v>0</v>
      </c>
      <c r="AR362" s="23" t="s">
        <v>132</v>
      </c>
      <c r="AT362" s="23" t="s">
        <v>127</v>
      </c>
      <c r="AU362" s="23" t="s">
        <v>82</v>
      </c>
      <c r="AY362" s="23" t="s">
        <v>125</v>
      </c>
      <c r="BE362" s="231">
        <f>IF(N362="základní",J362,0)</f>
        <v>0</v>
      </c>
      <c r="BF362" s="231">
        <f>IF(N362="snížená",J362,0)</f>
        <v>0</v>
      </c>
      <c r="BG362" s="231">
        <f>IF(N362="zákl. přenesená",J362,0)</f>
        <v>0</v>
      </c>
      <c r="BH362" s="231">
        <f>IF(N362="sníž. přenesená",J362,0)</f>
        <v>0</v>
      </c>
      <c r="BI362" s="231">
        <f>IF(N362="nulová",J362,0)</f>
        <v>0</v>
      </c>
      <c r="BJ362" s="23" t="s">
        <v>80</v>
      </c>
      <c r="BK362" s="231">
        <f>ROUND(I362*H362,2)</f>
        <v>0</v>
      </c>
      <c r="BL362" s="23" t="s">
        <v>132</v>
      </c>
      <c r="BM362" s="23" t="s">
        <v>477</v>
      </c>
    </row>
    <row r="363" s="1" customFormat="1">
      <c r="B363" s="45"/>
      <c r="C363" s="73"/>
      <c r="D363" s="232" t="s">
        <v>134</v>
      </c>
      <c r="E363" s="73"/>
      <c r="F363" s="233" t="s">
        <v>437</v>
      </c>
      <c r="G363" s="73"/>
      <c r="H363" s="73"/>
      <c r="I363" s="190"/>
      <c r="J363" s="73"/>
      <c r="K363" s="73"/>
      <c r="L363" s="71"/>
      <c r="M363" s="234"/>
      <c r="N363" s="46"/>
      <c r="O363" s="46"/>
      <c r="P363" s="46"/>
      <c r="Q363" s="46"/>
      <c r="R363" s="46"/>
      <c r="S363" s="46"/>
      <c r="T363" s="94"/>
      <c r="AT363" s="23" t="s">
        <v>134</v>
      </c>
      <c r="AU363" s="23" t="s">
        <v>82</v>
      </c>
    </row>
    <row r="364" s="1" customFormat="1">
      <c r="B364" s="45"/>
      <c r="C364" s="73"/>
      <c r="D364" s="232" t="s">
        <v>136</v>
      </c>
      <c r="E364" s="73"/>
      <c r="F364" s="233" t="s">
        <v>198</v>
      </c>
      <c r="G364" s="73"/>
      <c r="H364" s="73"/>
      <c r="I364" s="190"/>
      <c r="J364" s="73"/>
      <c r="K364" s="73"/>
      <c r="L364" s="71"/>
      <c r="M364" s="234"/>
      <c r="N364" s="46"/>
      <c r="O364" s="46"/>
      <c r="P364" s="46"/>
      <c r="Q364" s="46"/>
      <c r="R364" s="46"/>
      <c r="S364" s="46"/>
      <c r="T364" s="94"/>
      <c r="AT364" s="23" t="s">
        <v>136</v>
      </c>
      <c r="AU364" s="23" t="s">
        <v>82</v>
      </c>
    </row>
    <row r="365" s="11" customFormat="1">
      <c r="B365" s="235"/>
      <c r="C365" s="236"/>
      <c r="D365" s="232" t="s">
        <v>199</v>
      </c>
      <c r="E365" s="237" t="s">
        <v>21</v>
      </c>
      <c r="F365" s="238" t="s">
        <v>478</v>
      </c>
      <c r="G365" s="236"/>
      <c r="H365" s="237" t="s">
        <v>21</v>
      </c>
      <c r="I365" s="239"/>
      <c r="J365" s="236"/>
      <c r="K365" s="236"/>
      <c r="L365" s="240"/>
      <c r="M365" s="241"/>
      <c r="N365" s="242"/>
      <c r="O365" s="242"/>
      <c r="P365" s="242"/>
      <c r="Q365" s="242"/>
      <c r="R365" s="242"/>
      <c r="S365" s="242"/>
      <c r="T365" s="243"/>
      <c r="AT365" s="244" t="s">
        <v>199</v>
      </c>
      <c r="AU365" s="244" t="s">
        <v>82</v>
      </c>
      <c r="AV365" s="11" t="s">
        <v>80</v>
      </c>
      <c r="AW365" s="11" t="s">
        <v>35</v>
      </c>
      <c r="AX365" s="11" t="s">
        <v>72</v>
      </c>
      <c r="AY365" s="244" t="s">
        <v>125</v>
      </c>
    </row>
    <row r="366" s="12" customFormat="1">
      <c r="B366" s="245"/>
      <c r="C366" s="246"/>
      <c r="D366" s="232" t="s">
        <v>199</v>
      </c>
      <c r="E366" s="247" t="s">
        <v>21</v>
      </c>
      <c r="F366" s="248" t="s">
        <v>479</v>
      </c>
      <c r="G366" s="246"/>
      <c r="H366" s="249">
        <v>7.7999999999999998</v>
      </c>
      <c r="I366" s="250"/>
      <c r="J366" s="246"/>
      <c r="K366" s="246"/>
      <c r="L366" s="251"/>
      <c r="M366" s="252"/>
      <c r="N366" s="253"/>
      <c r="O366" s="253"/>
      <c r="P366" s="253"/>
      <c r="Q366" s="253"/>
      <c r="R366" s="253"/>
      <c r="S366" s="253"/>
      <c r="T366" s="254"/>
      <c r="AT366" s="255" t="s">
        <v>199</v>
      </c>
      <c r="AU366" s="255" t="s">
        <v>82</v>
      </c>
      <c r="AV366" s="12" t="s">
        <v>82</v>
      </c>
      <c r="AW366" s="12" t="s">
        <v>35</v>
      </c>
      <c r="AX366" s="12" t="s">
        <v>80</v>
      </c>
      <c r="AY366" s="255" t="s">
        <v>125</v>
      </c>
    </row>
    <row r="367" s="1" customFormat="1" ht="25.5" customHeight="1">
      <c r="B367" s="45"/>
      <c r="C367" s="220" t="s">
        <v>480</v>
      </c>
      <c r="D367" s="220" t="s">
        <v>127</v>
      </c>
      <c r="E367" s="221" t="s">
        <v>481</v>
      </c>
      <c r="F367" s="222" t="s">
        <v>482</v>
      </c>
      <c r="G367" s="223" t="s">
        <v>195</v>
      </c>
      <c r="H367" s="224">
        <v>111.60299999999999</v>
      </c>
      <c r="I367" s="225"/>
      <c r="J367" s="226">
        <f>ROUND(I367*H367,2)</f>
        <v>0</v>
      </c>
      <c r="K367" s="222" t="s">
        <v>131</v>
      </c>
      <c r="L367" s="71"/>
      <c r="M367" s="227" t="s">
        <v>21</v>
      </c>
      <c r="N367" s="228" t="s">
        <v>43</v>
      </c>
      <c r="O367" s="46"/>
      <c r="P367" s="229">
        <f>O367*H367</f>
        <v>0</v>
      </c>
      <c r="Q367" s="229">
        <v>1.9967999999999999</v>
      </c>
      <c r="R367" s="229">
        <f>Q367*H367</f>
        <v>222.84887039999998</v>
      </c>
      <c r="S367" s="229">
        <v>0</v>
      </c>
      <c r="T367" s="230">
        <f>S367*H367</f>
        <v>0</v>
      </c>
      <c r="AR367" s="23" t="s">
        <v>132</v>
      </c>
      <c r="AT367" s="23" t="s">
        <v>127</v>
      </c>
      <c r="AU367" s="23" t="s">
        <v>82</v>
      </c>
      <c r="AY367" s="23" t="s">
        <v>125</v>
      </c>
      <c r="BE367" s="231">
        <f>IF(N367="základní",J367,0)</f>
        <v>0</v>
      </c>
      <c r="BF367" s="231">
        <f>IF(N367="snížená",J367,0)</f>
        <v>0</v>
      </c>
      <c r="BG367" s="231">
        <f>IF(N367="zákl. přenesená",J367,0)</f>
        <v>0</v>
      </c>
      <c r="BH367" s="231">
        <f>IF(N367="sníž. přenesená",J367,0)</f>
        <v>0</v>
      </c>
      <c r="BI367" s="231">
        <f>IF(N367="nulová",J367,0)</f>
        <v>0</v>
      </c>
      <c r="BJ367" s="23" t="s">
        <v>80</v>
      </c>
      <c r="BK367" s="231">
        <f>ROUND(I367*H367,2)</f>
        <v>0</v>
      </c>
      <c r="BL367" s="23" t="s">
        <v>132</v>
      </c>
      <c r="BM367" s="23" t="s">
        <v>483</v>
      </c>
    </row>
    <row r="368" s="1" customFormat="1">
      <c r="B368" s="45"/>
      <c r="C368" s="73"/>
      <c r="D368" s="232" t="s">
        <v>134</v>
      </c>
      <c r="E368" s="73"/>
      <c r="F368" s="233" t="s">
        <v>484</v>
      </c>
      <c r="G368" s="73"/>
      <c r="H368" s="73"/>
      <c r="I368" s="190"/>
      <c r="J368" s="73"/>
      <c r="K368" s="73"/>
      <c r="L368" s="71"/>
      <c r="M368" s="234"/>
      <c r="N368" s="46"/>
      <c r="O368" s="46"/>
      <c r="P368" s="46"/>
      <c r="Q368" s="46"/>
      <c r="R368" s="46"/>
      <c r="S368" s="46"/>
      <c r="T368" s="94"/>
      <c r="AT368" s="23" t="s">
        <v>134</v>
      </c>
      <c r="AU368" s="23" t="s">
        <v>82</v>
      </c>
    </row>
    <row r="369" s="1" customFormat="1">
      <c r="B369" s="45"/>
      <c r="C369" s="73"/>
      <c r="D369" s="232" t="s">
        <v>136</v>
      </c>
      <c r="E369" s="73"/>
      <c r="F369" s="233" t="s">
        <v>198</v>
      </c>
      <c r="G369" s="73"/>
      <c r="H369" s="73"/>
      <c r="I369" s="190"/>
      <c r="J369" s="73"/>
      <c r="K369" s="73"/>
      <c r="L369" s="71"/>
      <c r="M369" s="234"/>
      <c r="N369" s="46"/>
      <c r="O369" s="46"/>
      <c r="P369" s="46"/>
      <c r="Q369" s="46"/>
      <c r="R369" s="46"/>
      <c r="S369" s="46"/>
      <c r="T369" s="94"/>
      <c r="AT369" s="23" t="s">
        <v>136</v>
      </c>
      <c r="AU369" s="23" t="s">
        <v>82</v>
      </c>
    </row>
    <row r="370" s="11" customFormat="1">
      <c r="B370" s="235"/>
      <c r="C370" s="236"/>
      <c r="D370" s="232" t="s">
        <v>199</v>
      </c>
      <c r="E370" s="237" t="s">
        <v>21</v>
      </c>
      <c r="F370" s="238" t="s">
        <v>210</v>
      </c>
      <c r="G370" s="236"/>
      <c r="H370" s="237" t="s">
        <v>21</v>
      </c>
      <c r="I370" s="239"/>
      <c r="J370" s="236"/>
      <c r="K370" s="236"/>
      <c r="L370" s="240"/>
      <c r="M370" s="241"/>
      <c r="N370" s="242"/>
      <c r="O370" s="242"/>
      <c r="P370" s="242"/>
      <c r="Q370" s="242"/>
      <c r="R370" s="242"/>
      <c r="S370" s="242"/>
      <c r="T370" s="243"/>
      <c r="AT370" s="244" t="s">
        <v>199</v>
      </c>
      <c r="AU370" s="244" t="s">
        <v>82</v>
      </c>
      <c r="AV370" s="11" t="s">
        <v>80</v>
      </c>
      <c r="AW370" s="11" t="s">
        <v>35</v>
      </c>
      <c r="AX370" s="11" t="s">
        <v>72</v>
      </c>
      <c r="AY370" s="244" t="s">
        <v>125</v>
      </c>
    </row>
    <row r="371" s="12" customFormat="1">
      <c r="B371" s="245"/>
      <c r="C371" s="246"/>
      <c r="D371" s="232" t="s">
        <v>199</v>
      </c>
      <c r="E371" s="247" t="s">
        <v>21</v>
      </c>
      <c r="F371" s="248" t="s">
        <v>485</v>
      </c>
      <c r="G371" s="246"/>
      <c r="H371" s="249">
        <v>29.125</v>
      </c>
      <c r="I371" s="250"/>
      <c r="J371" s="246"/>
      <c r="K371" s="246"/>
      <c r="L371" s="251"/>
      <c r="M371" s="252"/>
      <c r="N371" s="253"/>
      <c r="O371" s="253"/>
      <c r="P371" s="253"/>
      <c r="Q371" s="253"/>
      <c r="R371" s="253"/>
      <c r="S371" s="253"/>
      <c r="T371" s="254"/>
      <c r="AT371" s="255" t="s">
        <v>199</v>
      </c>
      <c r="AU371" s="255" t="s">
        <v>82</v>
      </c>
      <c r="AV371" s="12" t="s">
        <v>82</v>
      </c>
      <c r="AW371" s="12" t="s">
        <v>35</v>
      </c>
      <c r="AX371" s="12" t="s">
        <v>72</v>
      </c>
      <c r="AY371" s="255" t="s">
        <v>125</v>
      </c>
    </row>
    <row r="372" s="11" customFormat="1">
      <c r="B372" s="235"/>
      <c r="C372" s="236"/>
      <c r="D372" s="232" t="s">
        <v>199</v>
      </c>
      <c r="E372" s="237" t="s">
        <v>21</v>
      </c>
      <c r="F372" s="238" t="s">
        <v>212</v>
      </c>
      <c r="G372" s="236"/>
      <c r="H372" s="237" t="s">
        <v>21</v>
      </c>
      <c r="I372" s="239"/>
      <c r="J372" s="236"/>
      <c r="K372" s="236"/>
      <c r="L372" s="240"/>
      <c r="M372" s="241"/>
      <c r="N372" s="242"/>
      <c r="O372" s="242"/>
      <c r="P372" s="242"/>
      <c r="Q372" s="242"/>
      <c r="R372" s="242"/>
      <c r="S372" s="242"/>
      <c r="T372" s="243"/>
      <c r="AT372" s="244" t="s">
        <v>199</v>
      </c>
      <c r="AU372" s="244" t="s">
        <v>82</v>
      </c>
      <c r="AV372" s="11" t="s">
        <v>80</v>
      </c>
      <c r="AW372" s="11" t="s">
        <v>35</v>
      </c>
      <c r="AX372" s="11" t="s">
        <v>72</v>
      </c>
      <c r="AY372" s="244" t="s">
        <v>125</v>
      </c>
    </row>
    <row r="373" s="12" customFormat="1">
      <c r="B373" s="245"/>
      <c r="C373" s="246"/>
      <c r="D373" s="232" t="s">
        <v>199</v>
      </c>
      <c r="E373" s="247" t="s">
        <v>21</v>
      </c>
      <c r="F373" s="248" t="s">
        <v>486</v>
      </c>
      <c r="G373" s="246"/>
      <c r="H373" s="249">
        <v>1.95</v>
      </c>
      <c r="I373" s="250"/>
      <c r="J373" s="246"/>
      <c r="K373" s="246"/>
      <c r="L373" s="251"/>
      <c r="M373" s="252"/>
      <c r="N373" s="253"/>
      <c r="O373" s="253"/>
      <c r="P373" s="253"/>
      <c r="Q373" s="253"/>
      <c r="R373" s="253"/>
      <c r="S373" s="253"/>
      <c r="T373" s="254"/>
      <c r="AT373" s="255" t="s">
        <v>199</v>
      </c>
      <c r="AU373" s="255" t="s">
        <v>82</v>
      </c>
      <c r="AV373" s="12" t="s">
        <v>82</v>
      </c>
      <c r="AW373" s="12" t="s">
        <v>35</v>
      </c>
      <c r="AX373" s="12" t="s">
        <v>72</v>
      </c>
      <c r="AY373" s="255" t="s">
        <v>125</v>
      </c>
    </row>
    <row r="374" s="11" customFormat="1">
      <c r="B374" s="235"/>
      <c r="C374" s="236"/>
      <c r="D374" s="232" t="s">
        <v>199</v>
      </c>
      <c r="E374" s="237" t="s">
        <v>21</v>
      </c>
      <c r="F374" s="238" t="s">
        <v>380</v>
      </c>
      <c r="G374" s="236"/>
      <c r="H374" s="237" t="s">
        <v>21</v>
      </c>
      <c r="I374" s="239"/>
      <c r="J374" s="236"/>
      <c r="K374" s="236"/>
      <c r="L374" s="240"/>
      <c r="M374" s="241"/>
      <c r="N374" s="242"/>
      <c r="O374" s="242"/>
      <c r="P374" s="242"/>
      <c r="Q374" s="242"/>
      <c r="R374" s="242"/>
      <c r="S374" s="242"/>
      <c r="T374" s="243"/>
      <c r="AT374" s="244" t="s">
        <v>199</v>
      </c>
      <c r="AU374" s="244" t="s">
        <v>82</v>
      </c>
      <c r="AV374" s="11" t="s">
        <v>80</v>
      </c>
      <c r="AW374" s="11" t="s">
        <v>35</v>
      </c>
      <c r="AX374" s="11" t="s">
        <v>72</v>
      </c>
      <c r="AY374" s="244" t="s">
        <v>125</v>
      </c>
    </row>
    <row r="375" s="12" customFormat="1">
      <c r="B375" s="245"/>
      <c r="C375" s="246"/>
      <c r="D375" s="232" t="s">
        <v>199</v>
      </c>
      <c r="E375" s="247" t="s">
        <v>21</v>
      </c>
      <c r="F375" s="248" t="s">
        <v>487</v>
      </c>
      <c r="G375" s="246"/>
      <c r="H375" s="249">
        <v>13.625</v>
      </c>
      <c r="I375" s="250"/>
      <c r="J375" s="246"/>
      <c r="K375" s="246"/>
      <c r="L375" s="251"/>
      <c r="M375" s="252"/>
      <c r="N375" s="253"/>
      <c r="O375" s="253"/>
      <c r="P375" s="253"/>
      <c r="Q375" s="253"/>
      <c r="R375" s="253"/>
      <c r="S375" s="253"/>
      <c r="T375" s="254"/>
      <c r="AT375" s="255" t="s">
        <v>199</v>
      </c>
      <c r="AU375" s="255" t="s">
        <v>82</v>
      </c>
      <c r="AV375" s="12" t="s">
        <v>82</v>
      </c>
      <c r="AW375" s="12" t="s">
        <v>35</v>
      </c>
      <c r="AX375" s="12" t="s">
        <v>72</v>
      </c>
      <c r="AY375" s="255" t="s">
        <v>125</v>
      </c>
    </row>
    <row r="376" s="11" customFormat="1">
      <c r="B376" s="235"/>
      <c r="C376" s="236"/>
      <c r="D376" s="232" t="s">
        <v>199</v>
      </c>
      <c r="E376" s="237" t="s">
        <v>21</v>
      </c>
      <c r="F376" s="238" t="s">
        <v>488</v>
      </c>
      <c r="G376" s="236"/>
      <c r="H376" s="237" t="s">
        <v>21</v>
      </c>
      <c r="I376" s="239"/>
      <c r="J376" s="236"/>
      <c r="K376" s="236"/>
      <c r="L376" s="240"/>
      <c r="M376" s="241"/>
      <c r="N376" s="242"/>
      <c r="O376" s="242"/>
      <c r="P376" s="242"/>
      <c r="Q376" s="242"/>
      <c r="R376" s="242"/>
      <c r="S376" s="242"/>
      <c r="T376" s="243"/>
      <c r="AT376" s="244" t="s">
        <v>199</v>
      </c>
      <c r="AU376" s="244" t="s">
        <v>82</v>
      </c>
      <c r="AV376" s="11" t="s">
        <v>80</v>
      </c>
      <c r="AW376" s="11" t="s">
        <v>35</v>
      </c>
      <c r="AX376" s="11" t="s">
        <v>72</v>
      </c>
      <c r="AY376" s="244" t="s">
        <v>125</v>
      </c>
    </row>
    <row r="377" s="12" customFormat="1">
      <c r="B377" s="245"/>
      <c r="C377" s="246"/>
      <c r="D377" s="232" t="s">
        <v>199</v>
      </c>
      <c r="E377" s="247" t="s">
        <v>21</v>
      </c>
      <c r="F377" s="248" t="s">
        <v>489</v>
      </c>
      <c r="G377" s="246"/>
      <c r="H377" s="249">
        <v>8.25</v>
      </c>
      <c r="I377" s="250"/>
      <c r="J377" s="246"/>
      <c r="K377" s="246"/>
      <c r="L377" s="251"/>
      <c r="M377" s="252"/>
      <c r="N377" s="253"/>
      <c r="O377" s="253"/>
      <c r="P377" s="253"/>
      <c r="Q377" s="253"/>
      <c r="R377" s="253"/>
      <c r="S377" s="253"/>
      <c r="T377" s="254"/>
      <c r="AT377" s="255" t="s">
        <v>199</v>
      </c>
      <c r="AU377" s="255" t="s">
        <v>82</v>
      </c>
      <c r="AV377" s="12" t="s">
        <v>82</v>
      </c>
      <c r="AW377" s="12" t="s">
        <v>35</v>
      </c>
      <c r="AX377" s="12" t="s">
        <v>72</v>
      </c>
      <c r="AY377" s="255" t="s">
        <v>125</v>
      </c>
    </row>
    <row r="378" s="11" customFormat="1">
      <c r="B378" s="235"/>
      <c r="C378" s="236"/>
      <c r="D378" s="232" t="s">
        <v>199</v>
      </c>
      <c r="E378" s="237" t="s">
        <v>21</v>
      </c>
      <c r="F378" s="238" t="s">
        <v>490</v>
      </c>
      <c r="G378" s="236"/>
      <c r="H378" s="237" t="s">
        <v>21</v>
      </c>
      <c r="I378" s="239"/>
      <c r="J378" s="236"/>
      <c r="K378" s="236"/>
      <c r="L378" s="240"/>
      <c r="M378" s="241"/>
      <c r="N378" s="242"/>
      <c r="O378" s="242"/>
      <c r="P378" s="242"/>
      <c r="Q378" s="242"/>
      <c r="R378" s="242"/>
      <c r="S378" s="242"/>
      <c r="T378" s="243"/>
      <c r="AT378" s="244" t="s">
        <v>199</v>
      </c>
      <c r="AU378" s="244" t="s">
        <v>82</v>
      </c>
      <c r="AV378" s="11" t="s">
        <v>80</v>
      </c>
      <c r="AW378" s="11" t="s">
        <v>35</v>
      </c>
      <c r="AX378" s="11" t="s">
        <v>72</v>
      </c>
      <c r="AY378" s="244" t="s">
        <v>125</v>
      </c>
    </row>
    <row r="379" s="12" customFormat="1">
      <c r="B379" s="245"/>
      <c r="C379" s="246"/>
      <c r="D379" s="232" t="s">
        <v>199</v>
      </c>
      <c r="E379" s="247" t="s">
        <v>21</v>
      </c>
      <c r="F379" s="248" t="s">
        <v>491</v>
      </c>
      <c r="G379" s="246"/>
      <c r="H379" s="249">
        <v>8.3829999999999991</v>
      </c>
      <c r="I379" s="250"/>
      <c r="J379" s="246"/>
      <c r="K379" s="246"/>
      <c r="L379" s="251"/>
      <c r="M379" s="252"/>
      <c r="N379" s="253"/>
      <c r="O379" s="253"/>
      <c r="P379" s="253"/>
      <c r="Q379" s="253"/>
      <c r="R379" s="253"/>
      <c r="S379" s="253"/>
      <c r="T379" s="254"/>
      <c r="AT379" s="255" t="s">
        <v>199</v>
      </c>
      <c r="AU379" s="255" t="s">
        <v>82</v>
      </c>
      <c r="AV379" s="12" t="s">
        <v>82</v>
      </c>
      <c r="AW379" s="12" t="s">
        <v>35</v>
      </c>
      <c r="AX379" s="12" t="s">
        <v>72</v>
      </c>
      <c r="AY379" s="255" t="s">
        <v>125</v>
      </c>
    </row>
    <row r="380" s="11" customFormat="1">
      <c r="B380" s="235"/>
      <c r="C380" s="236"/>
      <c r="D380" s="232" t="s">
        <v>199</v>
      </c>
      <c r="E380" s="237" t="s">
        <v>21</v>
      </c>
      <c r="F380" s="238" t="s">
        <v>492</v>
      </c>
      <c r="G380" s="236"/>
      <c r="H380" s="237" t="s">
        <v>21</v>
      </c>
      <c r="I380" s="239"/>
      <c r="J380" s="236"/>
      <c r="K380" s="236"/>
      <c r="L380" s="240"/>
      <c r="M380" s="241"/>
      <c r="N380" s="242"/>
      <c r="O380" s="242"/>
      <c r="P380" s="242"/>
      <c r="Q380" s="242"/>
      <c r="R380" s="242"/>
      <c r="S380" s="242"/>
      <c r="T380" s="243"/>
      <c r="AT380" s="244" t="s">
        <v>199</v>
      </c>
      <c r="AU380" s="244" t="s">
        <v>82</v>
      </c>
      <c r="AV380" s="11" t="s">
        <v>80</v>
      </c>
      <c r="AW380" s="11" t="s">
        <v>35</v>
      </c>
      <c r="AX380" s="11" t="s">
        <v>72</v>
      </c>
      <c r="AY380" s="244" t="s">
        <v>125</v>
      </c>
    </row>
    <row r="381" s="12" customFormat="1">
      <c r="B381" s="245"/>
      <c r="C381" s="246"/>
      <c r="D381" s="232" t="s">
        <v>199</v>
      </c>
      <c r="E381" s="247" t="s">
        <v>21</v>
      </c>
      <c r="F381" s="248" t="s">
        <v>493</v>
      </c>
      <c r="G381" s="246"/>
      <c r="H381" s="249">
        <v>0.27000000000000002</v>
      </c>
      <c r="I381" s="250"/>
      <c r="J381" s="246"/>
      <c r="K381" s="246"/>
      <c r="L381" s="251"/>
      <c r="M381" s="252"/>
      <c r="N381" s="253"/>
      <c r="O381" s="253"/>
      <c r="P381" s="253"/>
      <c r="Q381" s="253"/>
      <c r="R381" s="253"/>
      <c r="S381" s="253"/>
      <c r="T381" s="254"/>
      <c r="AT381" s="255" t="s">
        <v>199</v>
      </c>
      <c r="AU381" s="255" t="s">
        <v>82</v>
      </c>
      <c r="AV381" s="12" t="s">
        <v>82</v>
      </c>
      <c r="AW381" s="12" t="s">
        <v>35</v>
      </c>
      <c r="AX381" s="12" t="s">
        <v>72</v>
      </c>
      <c r="AY381" s="255" t="s">
        <v>125</v>
      </c>
    </row>
    <row r="382" s="11" customFormat="1">
      <c r="B382" s="235"/>
      <c r="C382" s="236"/>
      <c r="D382" s="232" t="s">
        <v>199</v>
      </c>
      <c r="E382" s="237" t="s">
        <v>21</v>
      </c>
      <c r="F382" s="238" t="s">
        <v>382</v>
      </c>
      <c r="G382" s="236"/>
      <c r="H382" s="237" t="s">
        <v>21</v>
      </c>
      <c r="I382" s="239"/>
      <c r="J382" s="236"/>
      <c r="K382" s="236"/>
      <c r="L382" s="240"/>
      <c r="M382" s="241"/>
      <c r="N382" s="242"/>
      <c r="O382" s="242"/>
      <c r="P382" s="242"/>
      <c r="Q382" s="242"/>
      <c r="R382" s="242"/>
      <c r="S382" s="242"/>
      <c r="T382" s="243"/>
      <c r="AT382" s="244" t="s">
        <v>199</v>
      </c>
      <c r="AU382" s="244" t="s">
        <v>82</v>
      </c>
      <c r="AV382" s="11" t="s">
        <v>80</v>
      </c>
      <c r="AW382" s="11" t="s">
        <v>35</v>
      </c>
      <c r="AX382" s="11" t="s">
        <v>72</v>
      </c>
      <c r="AY382" s="244" t="s">
        <v>125</v>
      </c>
    </row>
    <row r="383" s="12" customFormat="1">
      <c r="B383" s="245"/>
      <c r="C383" s="246"/>
      <c r="D383" s="232" t="s">
        <v>199</v>
      </c>
      <c r="E383" s="247" t="s">
        <v>21</v>
      </c>
      <c r="F383" s="248" t="s">
        <v>494</v>
      </c>
      <c r="G383" s="246"/>
      <c r="H383" s="249">
        <v>11.75</v>
      </c>
      <c r="I383" s="250"/>
      <c r="J383" s="246"/>
      <c r="K383" s="246"/>
      <c r="L383" s="251"/>
      <c r="M383" s="252"/>
      <c r="N383" s="253"/>
      <c r="O383" s="253"/>
      <c r="P383" s="253"/>
      <c r="Q383" s="253"/>
      <c r="R383" s="253"/>
      <c r="S383" s="253"/>
      <c r="T383" s="254"/>
      <c r="AT383" s="255" t="s">
        <v>199</v>
      </c>
      <c r="AU383" s="255" t="s">
        <v>82</v>
      </c>
      <c r="AV383" s="12" t="s">
        <v>82</v>
      </c>
      <c r="AW383" s="12" t="s">
        <v>35</v>
      </c>
      <c r="AX383" s="12" t="s">
        <v>72</v>
      </c>
      <c r="AY383" s="255" t="s">
        <v>125</v>
      </c>
    </row>
    <row r="384" s="11" customFormat="1">
      <c r="B384" s="235"/>
      <c r="C384" s="236"/>
      <c r="D384" s="232" t="s">
        <v>199</v>
      </c>
      <c r="E384" s="237" t="s">
        <v>21</v>
      </c>
      <c r="F384" s="238" t="s">
        <v>447</v>
      </c>
      <c r="G384" s="236"/>
      <c r="H384" s="237" t="s">
        <v>21</v>
      </c>
      <c r="I384" s="239"/>
      <c r="J384" s="236"/>
      <c r="K384" s="236"/>
      <c r="L384" s="240"/>
      <c r="M384" s="241"/>
      <c r="N384" s="242"/>
      <c r="O384" s="242"/>
      <c r="P384" s="242"/>
      <c r="Q384" s="242"/>
      <c r="R384" s="242"/>
      <c r="S384" s="242"/>
      <c r="T384" s="243"/>
      <c r="AT384" s="244" t="s">
        <v>199</v>
      </c>
      <c r="AU384" s="244" t="s">
        <v>82</v>
      </c>
      <c r="AV384" s="11" t="s">
        <v>80</v>
      </c>
      <c r="AW384" s="11" t="s">
        <v>35</v>
      </c>
      <c r="AX384" s="11" t="s">
        <v>72</v>
      </c>
      <c r="AY384" s="244" t="s">
        <v>125</v>
      </c>
    </row>
    <row r="385" s="12" customFormat="1">
      <c r="B385" s="245"/>
      <c r="C385" s="246"/>
      <c r="D385" s="232" t="s">
        <v>199</v>
      </c>
      <c r="E385" s="247" t="s">
        <v>21</v>
      </c>
      <c r="F385" s="248" t="s">
        <v>495</v>
      </c>
      <c r="G385" s="246"/>
      <c r="H385" s="249">
        <v>18</v>
      </c>
      <c r="I385" s="250"/>
      <c r="J385" s="246"/>
      <c r="K385" s="246"/>
      <c r="L385" s="251"/>
      <c r="M385" s="252"/>
      <c r="N385" s="253"/>
      <c r="O385" s="253"/>
      <c r="P385" s="253"/>
      <c r="Q385" s="253"/>
      <c r="R385" s="253"/>
      <c r="S385" s="253"/>
      <c r="T385" s="254"/>
      <c r="AT385" s="255" t="s">
        <v>199</v>
      </c>
      <c r="AU385" s="255" t="s">
        <v>82</v>
      </c>
      <c r="AV385" s="12" t="s">
        <v>82</v>
      </c>
      <c r="AW385" s="12" t="s">
        <v>35</v>
      </c>
      <c r="AX385" s="12" t="s">
        <v>72</v>
      </c>
      <c r="AY385" s="255" t="s">
        <v>125</v>
      </c>
    </row>
    <row r="386" s="11" customFormat="1">
      <c r="B386" s="235"/>
      <c r="C386" s="236"/>
      <c r="D386" s="232" t="s">
        <v>199</v>
      </c>
      <c r="E386" s="237" t="s">
        <v>21</v>
      </c>
      <c r="F386" s="238" t="s">
        <v>449</v>
      </c>
      <c r="G386" s="236"/>
      <c r="H386" s="237" t="s">
        <v>21</v>
      </c>
      <c r="I386" s="239"/>
      <c r="J386" s="236"/>
      <c r="K386" s="236"/>
      <c r="L386" s="240"/>
      <c r="M386" s="241"/>
      <c r="N386" s="242"/>
      <c r="O386" s="242"/>
      <c r="P386" s="242"/>
      <c r="Q386" s="242"/>
      <c r="R386" s="242"/>
      <c r="S386" s="242"/>
      <c r="T386" s="243"/>
      <c r="AT386" s="244" t="s">
        <v>199</v>
      </c>
      <c r="AU386" s="244" t="s">
        <v>82</v>
      </c>
      <c r="AV386" s="11" t="s">
        <v>80</v>
      </c>
      <c r="AW386" s="11" t="s">
        <v>35</v>
      </c>
      <c r="AX386" s="11" t="s">
        <v>72</v>
      </c>
      <c r="AY386" s="244" t="s">
        <v>125</v>
      </c>
    </row>
    <row r="387" s="12" customFormat="1">
      <c r="B387" s="245"/>
      <c r="C387" s="246"/>
      <c r="D387" s="232" t="s">
        <v>199</v>
      </c>
      <c r="E387" s="247" t="s">
        <v>21</v>
      </c>
      <c r="F387" s="248" t="s">
        <v>496</v>
      </c>
      <c r="G387" s="246"/>
      <c r="H387" s="249">
        <v>20.25</v>
      </c>
      <c r="I387" s="250"/>
      <c r="J387" s="246"/>
      <c r="K387" s="246"/>
      <c r="L387" s="251"/>
      <c r="M387" s="252"/>
      <c r="N387" s="253"/>
      <c r="O387" s="253"/>
      <c r="P387" s="253"/>
      <c r="Q387" s="253"/>
      <c r="R387" s="253"/>
      <c r="S387" s="253"/>
      <c r="T387" s="254"/>
      <c r="AT387" s="255" t="s">
        <v>199</v>
      </c>
      <c r="AU387" s="255" t="s">
        <v>82</v>
      </c>
      <c r="AV387" s="12" t="s">
        <v>82</v>
      </c>
      <c r="AW387" s="12" t="s">
        <v>35</v>
      </c>
      <c r="AX387" s="12" t="s">
        <v>72</v>
      </c>
      <c r="AY387" s="255" t="s">
        <v>125</v>
      </c>
    </row>
    <row r="388" s="13" customFormat="1">
      <c r="B388" s="256"/>
      <c r="C388" s="257"/>
      <c r="D388" s="232" t="s">
        <v>199</v>
      </c>
      <c r="E388" s="258" t="s">
        <v>21</v>
      </c>
      <c r="F388" s="259" t="s">
        <v>205</v>
      </c>
      <c r="G388" s="257"/>
      <c r="H388" s="260">
        <v>111.60299999999999</v>
      </c>
      <c r="I388" s="261"/>
      <c r="J388" s="257"/>
      <c r="K388" s="257"/>
      <c r="L388" s="262"/>
      <c r="M388" s="263"/>
      <c r="N388" s="264"/>
      <c r="O388" s="264"/>
      <c r="P388" s="264"/>
      <c r="Q388" s="264"/>
      <c r="R388" s="264"/>
      <c r="S388" s="264"/>
      <c r="T388" s="265"/>
      <c r="AT388" s="266" t="s">
        <v>199</v>
      </c>
      <c r="AU388" s="266" t="s">
        <v>82</v>
      </c>
      <c r="AV388" s="13" t="s">
        <v>132</v>
      </c>
      <c r="AW388" s="13" t="s">
        <v>35</v>
      </c>
      <c r="AX388" s="13" t="s">
        <v>80</v>
      </c>
      <c r="AY388" s="266" t="s">
        <v>125</v>
      </c>
    </row>
    <row r="389" s="1" customFormat="1" ht="25.5" customHeight="1">
      <c r="B389" s="45"/>
      <c r="C389" s="220" t="s">
        <v>497</v>
      </c>
      <c r="D389" s="220" t="s">
        <v>127</v>
      </c>
      <c r="E389" s="221" t="s">
        <v>498</v>
      </c>
      <c r="F389" s="222" t="s">
        <v>482</v>
      </c>
      <c r="G389" s="223" t="s">
        <v>195</v>
      </c>
      <c r="H389" s="224">
        <v>72.875</v>
      </c>
      <c r="I389" s="225"/>
      <c r="J389" s="226">
        <f>ROUND(I389*H389,2)</f>
        <v>0</v>
      </c>
      <c r="K389" s="222" t="s">
        <v>21</v>
      </c>
      <c r="L389" s="71"/>
      <c r="M389" s="227" t="s">
        <v>21</v>
      </c>
      <c r="N389" s="228" t="s">
        <v>43</v>
      </c>
      <c r="O389" s="46"/>
      <c r="P389" s="229">
        <f>O389*H389</f>
        <v>0</v>
      </c>
      <c r="Q389" s="229">
        <v>1.9967999999999999</v>
      </c>
      <c r="R389" s="229">
        <f>Q389*H389</f>
        <v>145.51679999999999</v>
      </c>
      <c r="S389" s="229">
        <v>0</v>
      </c>
      <c r="T389" s="230">
        <f>S389*H389</f>
        <v>0</v>
      </c>
      <c r="AR389" s="23" t="s">
        <v>132</v>
      </c>
      <c r="AT389" s="23" t="s">
        <v>127</v>
      </c>
      <c r="AU389" s="23" t="s">
        <v>82</v>
      </c>
      <c r="AY389" s="23" t="s">
        <v>125</v>
      </c>
      <c r="BE389" s="231">
        <f>IF(N389="základní",J389,0)</f>
        <v>0</v>
      </c>
      <c r="BF389" s="231">
        <f>IF(N389="snížená",J389,0)</f>
        <v>0</v>
      </c>
      <c r="BG389" s="231">
        <f>IF(N389="zákl. přenesená",J389,0)</f>
        <v>0</v>
      </c>
      <c r="BH389" s="231">
        <f>IF(N389="sníž. přenesená",J389,0)</f>
        <v>0</v>
      </c>
      <c r="BI389" s="231">
        <f>IF(N389="nulová",J389,0)</f>
        <v>0</v>
      </c>
      <c r="BJ389" s="23" t="s">
        <v>80</v>
      </c>
      <c r="BK389" s="231">
        <f>ROUND(I389*H389,2)</f>
        <v>0</v>
      </c>
      <c r="BL389" s="23" t="s">
        <v>132</v>
      </c>
      <c r="BM389" s="23" t="s">
        <v>499</v>
      </c>
    </row>
    <row r="390" s="1" customFormat="1">
      <c r="B390" s="45"/>
      <c r="C390" s="73"/>
      <c r="D390" s="232" t="s">
        <v>134</v>
      </c>
      <c r="E390" s="73"/>
      <c r="F390" s="233" t="s">
        <v>484</v>
      </c>
      <c r="G390" s="73"/>
      <c r="H390" s="73"/>
      <c r="I390" s="190"/>
      <c r="J390" s="73"/>
      <c r="K390" s="73"/>
      <c r="L390" s="71"/>
      <c r="M390" s="234"/>
      <c r="N390" s="46"/>
      <c r="O390" s="46"/>
      <c r="P390" s="46"/>
      <c r="Q390" s="46"/>
      <c r="R390" s="46"/>
      <c r="S390" s="46"/>
      <c r="T390" s="94"/>
      <c r="AT390" s="23" t="s">
        <v>134</v>
      </c>
      <c r="AU390" s="23" t="s">
        <v>82</v>
      </c>
    </row>
    <row r="391" s="1" customFormat="1">
      <c r="B391" s="45"/>
      <c r="C391" s="73"/>
      <c r="D391" s="232" t="s">
        <v>136</v>
      </c>
      <c r="E391" s="73"/>
      <c r="F391" s="233" t="s">
        <v>500</v>
      </c>
      <c r="G391" s="73"/>
      <c r="H391" s="73"/>
      <c r="I391" s="190"/>
      <c r="J391" s="73"/>
      <c r="K391" s="73"/>
      <c r="L391" s="71"/>
      <c r="M391" s="234"/>
      <c r="N391" s="46"/>
      <c r="O391" s="46"/>
      <c r="P391" s="46"/>
      <c r="Q391" s="46"/>
      <c r="R391" s="46"/>
      <c r="S391" s="46"/>
      <c r="T391" s="94"/>
      <c r="AT391" s="23" t="s">
        <v>136</v>
      </c>
      <c r="AU391" s="23" t="s">
        <v>82</v>
      </c>
    </row>
    <row r="392" s="11" customFormat="1">
      <c r="B392" s="235"/>
      <c r="C392" s="236"/>
      <c r="D392" s="232" t="s">
        <v>199</v>
      </c>
      <c r="E392" s="237" t="s">
        <v>21</v>
      </c>
      <c r="F392" s="238" t="s">
        <v>210</v>
      </c>
      <c r="G392" s="236"/>
      <c r="H392" s="237" t="s">
        <v>21</v>
      </c>
      <c r="I392" s="239"/>
      <c r="J392" s="236"/>
      <c r="K392" s="236"/>
      <c r="L392" s="240"/>
      <c r="M392" s="241"/>
      <c r="N392" s="242"/>
      <c r="O392" s="242"/>
      <c r="P392" s="242"/>
      <c r="Q392" s="242"/>
      <c r="R392" s="242"/>
      <c r="S392" s="242"/>
      <c r="T392" s="243"/>
      <c r="AT392" s="244" t="s">
        <v>199</v>
      </c>
      <c r="AU392" s="244" t="s">
        <v>82</v>
      </c>
      <c r="AV392" s="11" t="s">
        <v>80</v>
      </c>
      <c r="AW392" s="11" t="s">
        <v>35</v>
      </c>
      <c r="AX392" s="11" t="s">
        <v>72</v>
      </c>
      <c r="AY392" s="244" t="s">
        <v>125</v>
      </c>
    </row>
    <row r="393" s="12" customFormat="1">
      <c r="B393" s="245"/>
      <c r="C393" s="246"/>
      <c r="D393" s="232" t="s">
        <v>199</v>
      </c>
      <c r="E393" s="247" t="s">
        <v>21</v>
      </c>
      <c r="F393" s="248" t="s">
        <v>501</v>
      </c>
      <c r="G393" s="246"/>
      <c r="H393" s="249">
        <v>29.125</v>
      </c>
      <c r="I393" s="250"/>
      <c r="J393" s="246"/>
      <c r="K393" s="246"/>
      <c r="L393" s="251"/>
      <c r="M393" s="252"/>
      <c r="N393" s="253"/>
      <c r="O393" s="253"/>
      <c r="P393" s="253"/>
      <c r="Q393" s="253"/>
      <c r="R393" s="253"/>
      <c r="S393" s="253"/>
      <c r="T393" s="254"/>
      <c r="AT393" s="255" t="s">
        <v>199</v>
      </c>
      <c r="AU393" s="255" t="s">
        <v>82</v>
      </c>
      <c r="AV393" s="12" t="s">
        <v>82</v>
      </c>
      <c r="AW393" s="12" t="s">
        <v>35</v>
      </c>
      <c r="AX393" s="12" t="s">
        <v>72</v>
      </c>
      <c r="AY393" s="255" t="s">
        <v>125</v>
      </c>
    </row>
    <row r="394" s="11" customFormat="1">
      <c r="B394" s="235"/>
      <c r="C394" s="236"/>
      <c r="D394" s="232" t="s">
        <v>199</v>
      </c>
      <c r="E394" s="237" t="s">
        <v>21</v>
      </c>
      <c r="F394" s="238" t="s">
        <v>212</v>
      </c>
      <c r="G394" s="236"/>
      <c r="H394" s="237" t="s">
        <v>21</v>
      </c>
      <c r="I394" s="239"/>
      <c r="J394" s="236"/>
      <c r="K394" s="236"/>
      <c r="L394" s="240"/>
      <c r="M394" s="241"/>
      <c r="N394" s="242"/>
      <c r="O394" s="242"/>
      <c r="P394" s="242"/>
      <c r="Q394" s="242"/>
      <c r="R394" s="242"/>
      <c r="S394" s="242"/>
      <c r="T394" s="243"/>
      <c r="AT394" s="244" t="s">
        <v>199</v>
      </c>
      <c r="AU394" s="244" t="s">
        <v>82</v>
      </c>
      <c r="AV394" s="11" t="s">
        <v>80</v>
      </c>
      <c r="AW394" s="11" t="s">
        <v>35</v>
      </c>
      <c r="AX394" s="11" t="s">
        <v>72</v>
      </c>
      <c r="AY394" s="244" t="s">
        <v>125</v>
      </c>
    </row>
    <row r="395" s="12" customFormat="1">
      <c r="B395" s="245"/>
      <c r="C395" s="246"/>
      <c r="D395" s="232" t="s">
        <v>199</v>
      </c>
      <c r="E395" s="247" t="s">
        <v>21</v>
      </c>
      <c r="F395" s="248" t="s">
        <v>502</v>
      </c>
      <c r="G395" s="246"/>
      <c r="H395" s="249">
        <v>9.75</v>
      </c>
      <c r="I395" s="250"/>
      <c r="J395" s="246"/>
      <c r="K395" s="246"/>
      <c r="L395" s="251"/>
      <c r="M395" s="252"/>
      <c r="N395" s="253"/>
      <c r="O395" s="253"/>
      <c r="P395" s="253"/>
      <c r="Q395" s="253"/>
      <c r="R395" s="253"/>
      <c r="S395" s="253"/>
      <c r="T395" s="254"/>
      <c r="AT395" s="255" t="s">
        <v>199</v>
      </c>
      <c r="AU395" s="255" t="s">
        <v>82</v>
      </c>
      <c r="AV395" s="12" t="s">
        <v>82</v>
      </c>
      <c r="AW395" s="12" t="s">
        <v>35</v>
      </c>
      <c r="AX395" s="12" t="s">
        <v>72</v>
      </c>
      <c r="AY395" s="255" t="s">
        <v>125</v>
      </c>
    </row>
    <row r="396" s="11" customFormat="1">
      <c r="B396" s="235"/>
      <c r="C396" s="236"/>
      <c r="D396" s="232" t="s">
        <v>199</v>
      </c>
      <c r="E396" s="237" t="s">
        <v>21</v>
      </c>
      <c r="F396" s="238" t="s">
        <v>503</v>
      </c>
      <c r="G396" s="236"/>
      <c r="H396" s="237" t="s">
        <v>21</v>
      </c>
      <c r="I396" s="239"/>
      <c r="J396" s="236"/>
      <c r="K396" s="236"/>
      <c r="L396" s="240"/>
      <c r="M396" s="241"/>
      <c r="N396" s="242"/>
      <c r="O396" s="242"/>
      <c r="P396" s="242"/>
      <c r="Q396" s="242"/>
      <c r="R396" s="242"/>
      <c r="S396" s="242"/>
      <c r="T396" s="243"/>
      <c r="AT396" s="244" t="s">
        <v>199</v>
      </c>
      <c r="AU396" s="244" t="s">
        <v>82</v>
      </c>
      <c r="AV396" s="11" t="s">
        <v>80</v>
      </c>
      <c r="AW396" s="11" t="s">
        <v>35</v>
      </c>
      <c r="AX396" s="11" t="s">
        <v>72</v>
      </c>
      <c r="AY396" s="244" t="s">
        <v>125</v>
      </c>
    </row>
    <row r="397" s="12" customFormat="1">
      <c r="B397" s="245"/>
      <c r="C397" s="246"/>
      <c r="D397" s="232" t="s">
        <v>199</v>
      </c>
      <c r="E397" s="247" t="s">
        <v>21</v>
      </c>
      <c r="F397" s="248" t="s">
        <v>494</v>
      </c>
      <c r="G397" s="246"/>
      <c r="H397" s="249">
        <v>11.75</v>
      </c>
      <c r="I397" s="250"/>
      <c r="J397" s="246"/>
      <c r="K397" s="246"/>
      <c r="L397" s="251"/>
      <c r="M397" s="252"/>
      <c r="N397" s="253"/>
      <c r="O397" s="253"/>
      <c r="P397" s="253"/>
      <c r="Q397" s="253"/>
      <c r="R397" s="253"/>
      <c r="S397" s="253"/>
      <c r="T397" s="254"/>
      <c r="AT397" s="255" t="s">
        <v>199</v>
      </c>
      <c r="AU397" s="255" t="s">
        <v>82</v>
      </c>
      <c r="AV397" s="12" t="s">
        <v>82</v>
      </c>
      <c r="AW397" s="12" t="s">
        <v>35</v>
      </c>
      <c r="AX397" s="12" t="s">
        <v>72</v>
      </c>
      <c r="AY397" s="255" t="s">
        <v>125</v>
      </c>
    </row>
    <row r="398" s="11" customFormat="1">
      <c r="B398" s="235"/>
      <c r="C398" s="236"/>
      <c r="D398" s="232" t="s">
        <v>199</v>
      </c>
      <c r="E398" s="237" t="s">
        <v>21</v>
      </c>
      <c r="F398" s="238" t="s">
        <v>267</v>
      </c>
      <c r="G398" s="236"/>
      <c r="H398" s="237" t="s">
        <v>21</v>
      </c>
      <c r="I398" s="239"/>
      <c r="J398" s="236"/>
      <c r="K398" s="236"/>
      <c r="L398" s="240"/>
      <c r="M398" s="241"/>
      <c r="N398" s="242"/>
      <c r="O398" s="242"/>
      <c r="P398" s="242"/>
      <c r="Q398" s="242"/>
      <c r="R398" s="242"/>
      <c r="S398" s="242"/>
      <c r="T398" s="243"/>
      <c r="AT398" s="244" t="s">
        <v>199</v>
      </c>
      <c r="AU398" s="244" t="s">
        <v>82</v>
      </c>
      <c r="AV398" s="11" t="s">
        <v>80</v>
      </c>
      <c r="AW398" s="11" t="s">
        <v>35</v>
      </c>
      <c r="AX398" s="11" t="s">
        <v>72</v>
      </c>
      <c r="AY398" s="244" t="s">
        <v>125</v>
      </c>
    </row>
    <row r="399" s="12" customFormat="1">
      <c r="B399" s="245"/>
      <c r="C399" s="246"/>
      <c r="D399" s="232" t="s">
        <v>199</v>
      </c>
      <c r="E399" s="247" t="s">
        <v>21</v>
      </c>
      <c r="F399" s="248" t="s">
        <v>504</v>
      </c>
      <c r="G399" s="246"/>
      <c r="H399" s="249">
        <v>2</v>
      </c>
      <c r="I399" s="250"/>
      <c r="J399" s="246"/>
      <c r="K399" s="246"/>
      <c r="L399" s="251"/>
      <c r="M399" s="252"/>
      <c r="N399" s="253"/>
      <c r="O399" s="253"/>
      <c r="P399" s="253"/>
      <c r="Q399" s="253"/>
      <c r="R399" s="253"/>
      <c r="S399" s="253"/>
      <c r="T399" s="254"/>
      <c r="AT399" s="255" t="s">
        <v>199</v>
      </c>
      <c r="AU399" s="255" t="s">
        <v>82</v>
      </c>
      <c r="AV399" s="12" t="s">
        <v>82</v>
      </c>
      <c r="AW399" s="12" t="s">
        <v>35</v>
      </c>
      <c r="AX399" s="12" t="s">
        <v>72</v>
      </c>
      <c r="AY399" s="255" t="s">
        <v>125</v>
      </c>
    </row>
    <row r="400" s="11" customFormat="1">
      <c r="B400" s="235"/>
      <c r="C400" s="236"/>
      <c r="D400" s="232" t="s">
        <v>199</v>
      </c>
      <c r="E400" s="237" t="s">
        <v>21</v>
      </c>
      <c r="F400" s="238" t="s">
        <v>449</v>
      </c>
      <c r="G400" s="236"/>
      <c r="H400" s="237" t="s">
        <v>21</v>
      </c>
      <c r="I400" s="239"/>
      <c r="J400" s="236"/>
      <c r="K400" s="236"/>
      <c r="L400" s="240"/>
      <c r="M400" s="241"/>
      <c r="N400" s="242"/>
      <c r="O400" s="242"/>
      <c r="P400" s="242"/>
      <c r="Q400" s="242"/>
      <c r="R400" s="242"/>
      <c r="S400" s="242"/>
      <c r="T400" s="243"/>
      <c r="AT400" s="244" t="s">
        <v>199</v>
      </c>
      <c r="AU400" s="244" t="s">
        <v>82</v>
      </c>
      <c r="AV400" s="11" t="s">
        <v>80</v>
      </c>
      <c r="AW400" s="11" t="s">
        <v>35</v>
      </c>
      <c r="AX400" s="11" t="s">
        <v>72</v>
      </c>
      <c r="AY400" s="244" t="s">
        <v>125</v>
      </c>
    </row>
    <row r="401" s="12" customFormat="1">
      <c r="B401" s="245"/>
      <c r="C401" s="246"/>
      <c r="D401" s="232" t="s">
        <v>199</v>
      </c>
      <c r="E401" s="247" t="s">
        <v>21</v>
      </c>
      <c r="F401" s="248" t="s">
        <v>505</v>
      </c>
      <c r="G401" s="246"/>
      <c r="H401" s="249">
        <v>20.25</v>
      </c>
      <c r="I401" s="250"/>
      <c r="J401" s="246"/>
      <c r="K401" s="246"/>
      <c r="L401" s="251"/>
      <c r="M401" s="252"/>
      <c r="N401" s="253"/>
      <c r="O401" s="253"/>
      <c r="P401" s="253"/>
      <c r="Q401" s="253"/>
      <c r="R401" s="253"/>
      <c r="S401" s="253"/>
      <c r="T401" s="254"/>
      <c r="AT401" s="255" t="s">
        <v>199</v>
      </c>
      <c r="AU401" s="255" t="s">
        <v>82</v>
      </c>
      <c r="AV401" s="12" t="s">
        <v>82</v>
      </c>
      <c r="AW401" s="12" t="s">
        <v>35</v>
      </c>
      <c r="AX401" s="12" t="s">
        <v>72</v>
      </c>
      <c r="AY401" s="255" t="s">
        <v>125</v>
      </c>
    </row>
    <row r="402" s="13" customFormat="1">
      <c r="B402" s="256"/>
      <c r="C402" s="257"/>
      <c r="D402" s="232" t="s">
        <v>199</v>
      </c>
      <c r="E402" s="258" t="s">
        <v>21</v>
      </c>
      <c r="F402" s="259" t="s">
        <v>205</v>
      </c>
      <c r="G402" s="257"/>
      <c r="H402" s="260">
        <v>72.875</v>
      </c>
      <c r="I402" s="261"/>
      <c r="J402" s="257"/>
      <c r="K402" s="257"/>
      <c r="L402" s="262"/>
      <c r="M402" s="263"/>
      <c r="N402" s="264"/>
      <c r="O402" s="264"/>
      <c r="P402" s="264"/>
      <c r="Q402" s="264"/>
      <c r="R402" s="264"/>
      <c r="S402" s="264"/>
      <c r="T402" s="265"/>
      <c r="AT402" s="266" t="s">
        <v>199</v>
      </c>
      <c r="AU402" s="266" t="s">
        <v>82</v>
      </c>
      <c r="AV402" s="13" t="s">
        <v>132</v>
      </c>
      <c r="AW402" s="13" t="s">
        <v>35</v>
      </c>
      <c r="AX402" s="13" t="s">
        <v>80</v>
      </c>
      <c r="AY402" s="266" t="s">
        <v>125</v>
      </c>
    </row>
    <row r="403" s="1" customFormat="1" ht="25.5" customHeight="1">
      <c r="B403" s="45"/>
      <c r="C403" s="220" t="s">
        <v>506</v>
      </c>
      <c r="D403" s="220" t="s">
        <v>127</v>
      </c>
      <c r="E403" s="221" t="s">
        <v>507</v>
      </c>
      <c r="F403" s="222" t="s">
        <v>508</v>
      </c>
      <c r="G403" s="223" t="s">
        <v>130</v>
      </c>
      <c r="H403" s="224">
        <v>762.79999999999995</v>
      </c>
      <c r="I403" s="225"/>
      <c r="J403" s="226">
        <f>ROUND(I403*H403,2)</f>
        <v>0</v>
      </c>
      <c r="K403" s="222" t="s">
        <v>131</v>
      </c>
      <c r="L403" s="71"/>
      <c r="M403" s="227" t="s">
        <v>21</v>
      </c>
      <c r="N403" s="228" t="s">
        <v>43</v>
      </c>
      <c r="O403" s="46"/>
      <c r="P403" s="229">
        <f>O403*H403</f>
        <v>0</v>
      </c>
      <c r="Q403" s="229">
        <v>0</v>
      </c>
      <c r="R403" s="229">
        <f>Q403*H403</f>
        <v>0</v>
      </c>
      <c r="S403" s="229">
        <v>0</v>
      </c>
      <c r="T403" s="230">
        <f>S403*H403</f>
        <v>0</v>
      </c>
      <c r="AR403" s="23" t="s">
        <v>132</v>
      </c>
      <c r="AT403" s="23" t="s">
        <v>127</v>
      </c>
      <c r="AU403" s="23" t="s">
        <v>82</v>
      </c>
      <c r="AY403" s="23" t="s">
        <v>125</v>
      </c>
      <c r="BE403" s="231">
        <f>IF(N403="základní",J403,0)</f>
        <v>0</v>
      </c>
      <c r="BF403" s="231">
        <f>IF(N403="snížená",J403,0)</f>
        <v>0</v>
      </c>
      <c r="BG403" s="231">
        <f>IF(N403="zákl. přenesená",J403,0)</f>
        <v>0</v>
      </c>
      <c r="BH403" s="231">
        <f>IF(N403="sníž. přenesená",J403,0)</f>
        <v>0</v>
      </c>
      <c r="BI403" s="231">
        <f>IF(N403="nulová",J403,0)</f>
        <v>0</v>
      </c>
      <c r="BJ403" s="23" t="s">
        <v>80</v>
      </c>
      <c r="BK403" s="231">
        <f>ROUND(I403*H403,2)</f>
        <v>0</v>
      </c>
      <c r="BL403" s="23" t="s">
        <v>132</v>
      </c>
      <c r="BM403" s="23" t="s">
        <v>509</v>
      </c>
    </row>
    <row r="404" s="1" customFormat="1">
      <c r="B404" s="45"/>
      <c r="C404" s="73"/>
      <c r="D404" s="232" t="s">
        <v>134</v>
      </c>
      <c r="E404" s="73"/>
      <c r="F404" s="233" t="s">
        <v>484</v>
      </c>
      <c r="G404" s="73"/>
      <c r="H404" s="73"/>
      <c r="I404" s="190"/>
      <c r="J404" s="73"/>
      <c r="K404" s="73"/>
      <c r="L404" s="71"/>
      <c r="M404" s="234"/>
      <c r="N404" s="46"/>
      <c r="O404" s="46"/>
      <c r="P404" s="46"/>
      <c r="Q404" s="46"/>
      <c r="R404" s="46"/>
      <c r="S404" s="46"/>
      <c r="T404" s="94"/>
      <c r="AT404" s="23" t="s">
        <v>134</v>
      </c>
      <c r="AU404" s="23" t="s">
        <v>82</v>
      </c>
    </row>
    <row r="405" s="11" customFormat="1">
      <c r="B405" s="235"/>
      <c r="C405" s="236"/>
      <c r="D405" s="232" t="s">
        <v>199</v>
      </c>
      <c r="E405" s="237" t="s">
        <v>21</v>
      </c>
      <c r="F405" s="238" t="s">
        <v>210</v>
      </c>
      <c r="G405" s="236"/>
      <c r="H405" s="237" t="s">
        <v>21</v>
      </c>
      <c r="I405" s="239"/>
      <c r="J405" s="236"/>
      <c r="K405" s="236"/>
      <c r="L405" s="240"/>
      <c r="M405" s="241"/>
      <c r="N405" s="242"/>
      <c r="O405" s="242"/>
      <c r="P405" s="242"/>
      <c r="Q405" s="242"/>
      <c r="R405" s="242"/>
      <c r="S405" s="242"/>
      <c r="T405" s="243"/>
      <c r="AT405" s="244" t="s">
        <v>199</v>
      </c>
      <c r="AU405" s="244" t="s">
        <v>82</v>
      </c>
      <c r="AV405" s="11" t="s">
        <v>80</v>
      </c>
      <c r="AW405" s="11" t="s">
        <v>35</v>
      </c>
      <c r="AX405" s="11" t="s">
        <v>72</v>
      </c>
      <c r="AY405" s="244" t="s">
        <v>125</v>
      </c>
    </row>
    <row r="406" s="12" customFormat="1">
      <c r="B406" s="245"/>
      <c r="C406" s="246"/>
      <c r="D406" s="232" t="s">
        <v>199</v>
      </c>
      <c r="E406" s="247" t="s">
        <v>21</v>
      </c>
      <c r="F406" s="248" t="s">
        <v>510</v>
      </c>
      <c r="G406" s="246"/>
      <c r="H406" s="249">
        <v>233</v>
      </c>
      <c r="I406" s="250"/>
      <c r="J406" s="246"/>
      <c r="K406" s="246"/>
      <c r="L406" s="251"/>
      <c r="M406" s="252"/>
      <c r="N406" s="253"/>
      <c r="O406" s="253"/>
      <c r="P406" s="253"/>
      <c r="Q406" s="253"/>
      <c r="R406" s="253"/>
      <c r="S406" s="253"/>
      <c r="T406" s="254"/>
      <c r="AT406" s="255" t="s">
        <v>199</v>
      </c>
      <c r="AU406" s="255" t="s">
        <v>82</v>
      </c>
      <c r="AV406" s="12" t="s">
        <v>82</v>
      </c>
      <c r="AW406" s="12" t="s">
        <v>35</v>
      </c>
      <c r="AX406" s="12" t="s">
        <v>72</v>
      </c>
      <c r="AY406" s="255" t="s">
        <v>125</v>
      </c>
    </row>
    <row r="407" s="11" customFormat="1">
      <c r="B407" s="235"/>
      <c r="C407" s="236"/>
      <c r="D407" s="232" t="s">
        <v>199</v>
      </c>
      <c r="E407" s="237" t="s">
        <v>21</v>
      </c>
      <c r="F407" s="238" t="s">
        <v>212</v>
      </c>
      <c r="G407" s="236"/>
      <c r="H407" s="237" t="s">
        <v>21</v>
      </c>
      <c r="I407" s="239"/>
      <c r="J407" s="236"/>
      <c r="K407" s="236"/>
      <c r="L407" s="240"/>
      <c r="M407" s="241"/>
      <c r="N407" s="242"/>
      <c r="O407" s="242"/>
      <c r="P407" s="242"/>
      <c r="Q407" s="242"/>
      <c r="R407" s="242"/>
      <c r="S407" s="242"/>
      <c r="T407" s="243"/>
      <c r="AT407" s="244" t="s">
        <v>199</v>
      </c>
      <c r="AU407" s="244" t="s">
        <v>82</v>
      </c>
      <c r="AV407" s="11" t="s">
        <v>80</v>
      </c>
      <c r="AW407" s="11" t="s">
        <v>35</v>
      </c>
      <c r="AX407" s="11" t="s">
        <v>72</v>
      </c>
      <c r="AY407" s="244" t="s">
        <v>125</v>
      </c>
    </row>
    <row r="408" s="12" customFormat="1">
      <c r="B408" s="245"/>
      <c r="C408" s="246"/>
      <c r="D408" s="232" t="s">
        <v>199</v>
      </c>
      <c r="E408" s="247" t="s">
        <v>21</v>
      </c>
      <c r="F408" s="248" t="s">
        <v>511</v>
      </c>
      <c r="G408" s="246"/>
      <c r="H408" s="249">
        <v>46.799999999999997</v>
      </c>
      <c r="I408" s="250"/>
      <c r="J408" s="246"/>
      <c r="K408" s="246"/>
      <c r="L408" s="251"/>
      <c r="M408" s="252"/>
      <c r="N408" s="253"/>
      <c r="O408" s="253"/>
      <c r="P408" s="253"/>
      <c r="Q408" s="253"/>
      <c r="R408" s="253"/>
      <c r="S408" s="253"/>
      <c r="T408" s="254"/>
      <c r="AT408" s="255" t="s">
        <v>199</v>
      </c>
      <c r="AU408" s="255" t="s">
        <v>82</v>
      </c>
      <c r="AV408" s="12" t="s">
        <v>82</v>
      </c>
      <c r="AW408" s="12" t="s">
        <v>35</v>
      </c>
      <c r="AX408" s="12" t="s">
        <v>72</v>
      </c>
      <c r="AY408" s="255" t="s">
        <v>125</v>
      </c>
    </row>
    <row r="409" s="11" customFormat="1">
      <c r="B409" s="235"/>
      <c r="C409" s="236"/>
      <c r="D409" s="232" t="s">
        <v>199</v>
      </c>
      <c r="E409" s="237" t="s">
        <v>21</v>
      </c>
      <c r="F409" s="238" t="s">
        <v>380</v>
      </c>
      <c r="G409" s="236"/>
      <c r="H409" s="237" t="s">
        <v>21</v>
      </c>
      <c r="I409" s="239"/>
      <c r="J409" s="236"/>
      <c r="K409" s="236"/>
      <c r="L409" s="240"/>
      <c r="M409" s="241"/>
      <c r="N409" s="242"/>
      <c r="O409" s="242"/>
      <c r="P409" s="242"/>
      <c r="Q409" s="242"/>
      <c r="R409" s="242"/>
      <c r="S409" s="242"/>
      <c r="T409" s="243"/>
      <c r="AT409" s="244" t="s">
        <v>199</v>
      </c>
      <c r="AU409" s="244" t="s">
        <v>82</v>
      </c>
      <c r="AV409" s="11" t="s">
        <v>80</v>
      </c>
      <c r="AW409" s="11" t="s">
        <v>35</v>
      </c>
      <c r="AX409" s="11" t="s">
        <v>72</v>
      </c>
      <c r="AY409" s="244" t="s">
        <v>125</v>
      </c>
    </row>
    <row r="410" s="12" customFormat="1">
      <c r="B410" s="245"/>
      <c r="C410" s="246"/>
      <c r="D410" s="232" t="s">
        <v>199</v>
      </c>
      <c r="E410" s="247" t="s">
        <v>21</v>
      </c>
      <c r="F410" s="248" t="s">
        <v>381</v>
      </c>
      <c r="G410" s="246"/>
      <c r="H410" s="249">
        <v>54.5</v>
      </c>
      <c r="I410" s="250"/>
      <c r="J410" s="246"/>
      <c r="K410" s="246"/>
      <c r="L410" s="251"/>
      <c r="M410" s="252"/>
      <c r="N410" s="253"/>
      <c r="O410" s="253"/>
      <c r="P410" s="253"/>
      <c r="Q410" s="253"/>
      <c r="R410" s="253"/>
      <c r="S410" s="253"/>
      <c r="T410" s="254"/>
      <c r="AT410" s="255" t="s">
        <v>199</v>
      </c>
      <c r="AU410" s="255" t="s">
        <v>82</v>
      </c>
      <c r="AV410" s="12" t="s">
        <v>82</v>
      </c>
      <c r="AW410" s="12" t="s">
        <v>35</v>
      </c>
      <c r="AX410" s="12" t="s">
        <v>72</v>
      </c>
      <c r="AY410" s="255" t="s">
        <v>125</v>
      </c>
    </row>
    <row r="411" s="11" customFormat="1">
      <c r="B411" s="235"/>
      <c r="C411" s="236"/>
      <c r="D411" s="232" t="s">
        <v>199</v>
      </c>
      <c r="E411" s="237" t="s">
        <v>21</v>
      </c>
      <c r="F411" s="238" t="s">
        <v>512</v>
      </c>
      <c r="G411" s="236"/>
      <c r="H411" s="237" t="s">
        <v>21</v>
      </c>
      <c r="I411" s="239"/>
      <c r="J411" s="236"/>
      <c r="K411" s="236"/>
      <c r="L411" s="240"/>
      <c r="M411" s="241"/>
      <c r="N411" s="242"/>
      <c r="O411" s="242"/>
      <c r="P411" s="242"/>
      <c r="Q411" s="242"/>
      <c r="R411" s="242"/>
      <c r="S411" s="242"/>
      <c r="T411" s="243"/>
      <c r="AT411" s="244" t="s">
        <v>199</v>
      </c>
      <c r="AU411" s="244" t="s">
        <v>82</v>
      </c>
      <c r="AV411" s="11" t="s">
        <v>80</v>
      </c>
      <c r="AW411" s="11" t="s">
        <v>35</v>
      </c>
      <c r="AX411" s="11" t="s">
        <v>72</v>
      </c>
      <c r="AY411" s="244" t="s">
        <v>125</v>
      </c>
    </row>
    <row r="412" s="12" customFormat="1">
      <c r="B412" s="245"/>
      <c r="C412" s="246"/>
      <c r="D412" s="232" t="s">
        <v>199</v>
      </c>
      <c r="E412" s="247" t="s">
        <v>21</v>
      </c>
      <c r="F412" s="248" t="s">
        <v>513</v>
      </c>
      <c r="G412" s="246"/>
      <c r="H412" s="249">
        <v>33</v>
      </c>
      <c r="I412" s="250"/>
      <c r="J412" s="246"/>
      <c r="K412" s="246"/>
      <c r="L412" s="251"/>
      <c r="M412" s="252"/>
      <c r="N412" s="253"/>
      <c r="O412" s="253"/>
      <c r="P412" s="253"/>
      <c r="Q412" s="253"/>
      <c r="R412" s="253"/>
      <c r="S412" s="253"/>
      <c r="T412" s="254"/>
      <c r="AT412" s="255" t="s">
        <v>199</v>
      </c>
      <c r="AU412" s="255" t="s">
        <v>82</v>
      </c>
      <c r="AV412" s="12" t="s">
        <v>82</v>
      </c>
      <c r="AW412" s="12" t="s">
        <v>35</v>
      </c>
      <c r="AX412" s="12" t="s">
        <v>72</v>
      </c>
      <c r="AY412" s="255" t="s">
        <v>125</v>
      </c>
    </row>
    <row r="413" s="11" customFormat="1">
      <c r="B413" s="235"/>
      <c r="C413" s="236"/>
      <c r="D413" s="232" t="s">
        <v>199</v>
      </c>
      <c r="E413" s="237" t="s">
        <v>21</v>
      </c>
      <c r="F413" s="238" t="s">
        <v>514</v>
      </c>
      <c r="G413" s="236"/>
      <c r="H413" s="237" t="s">
        <v>21</v>
      </c>
      <c r="I413" s="239"/>
      <c r="J413" s="236"/>
      <c r="K413" s="236"/>
      <c r="L413" s="240"/>
      <c r="M413" s="241"/>
      <c r="N413" s="242"/>
      <c r="O413" s="242"/>
      <c r="P413" s="242"/>
      <c r="Q413" s="242"/>
      <c r="R413" s="242"/>
      <c r="S413" s="242"/>
      <c r="T413" s="243"/>
      <c r="AT413" s="244" t="s">
        <v>199</v>
      </c>
      <c r="AU413" s="244" t="s">
        <v>82</v>
      </c>
      <c r="AV413" s="11" t="s">
        <v>80</v>
      </c>
      <c r="AW413" s="11" t="s">
        <v>35</v>
      </c>
      <c r="AX413" s="11" t="s">
        <v>72</v>
      </c>
      <c r="AY413" s="244" t="s">
        <v>125</v>
      </c>
    </row>
    <row r="414" s="12" customFormat="1">
      <c r="B414" s="245"/>
      <c r="C414" s="246"/>
      <c r="D414" s="232" t="s">
        <v>199</v>
      </c>
      <c r="E414" s="247" t="s">
        <v>21</v>
      </c>
      <c r="F414" s="248" t="s">
        <v>515</v>
      </c>
      <c r="G414" s="246"/>
      <c r="H414" s="249">
        <v>59.5</v>
      </c>
      <c r="I414" s="250"/>
      <c r="J414" s="246"/>
      <c r="K414" s="246"/>
      <c r="L414" s="251"/>
      <c r="M414" s="252"/>
      <c r="N414" s="253"/>
      <c r="O414" s="253"/>
      <c r="P414" s="253"/>
      <c r="Q414" s="253"/>
      <c r="R414" s="253"/>
      <c r="S414" s="253"/>
      <c r="T414" s="254"/>
      <c r="AT414" s="255" t="s">
        <v>199</v>
      </c>
      <c r="AU414" s="255" t="s">
        <v>82</v>
      </c>
      <c r="AV414" s="12" t="s">
        <v>82</v>
      </c>
      <c r="AW414" s="12" t="s">
        <v>35</v>
      </c>
      <c r="AX414" s="12" t="s">
        <v>72</v>
      </c>
      <c r="AY414" s="255" t="s">
        <v>125</v>
      </c>
    </row>
    <row r="415" s="11" customFormat="1">
      <c r="B415" s="235"/>
      <c r="C415" s="236"/>
      <c r="D415" s="232" t="s">
        <v>199</v>
      </c>
      <c r="E415" s="237" t="s">
        <v>21</v>
      </c>
      <c r="F415" s="238" t="s">
        <v>382</v>
      </c>
      <c r="G415" s="236"/>
      <c r="H415" s="237" t="s">
        <v>21</v>
      </c>
      <c r="I415" s="239"/>
      <c r="J415" s="236"/>
      <c r="K415" s="236"/>
      <c r="L415" s="240"/>
      <c r="M415" s="241"/>
      <c r="N415" s="242"/>
      <c r="O415" s="242"/>
      <c r="P415" s="242"/>
      <c r="Q415" s="242"/>
      <c r="R415" s="242"/>
      <c r="S415" s="242"/>
      <c r="T415" s="243"/>
      <c r="AT415" s="244" t="s">
        <v>199</v>
      </c>
      <c r="AU415" s="244" t="s">
        <v>82</v>
      </c>
      <c r="AV415" s="11" t="s">
        <v>80</v>
      </c>
      <c r="AW415" s="11" t="s">
        <v>35</v>
      </c>
      <c r="AX415" s="11" t="s">
        <v>72</v>
      </c>
      <c r="AY415" s="244" t="s">
        <v>125</v>
      </c>
    </row>
    <row r="416" s="12" customFormat="1">
      <c r="B416" s="245"/>
      <c r="C416" s="246"/>
      <c r="D416" s="232" t="s">
        <v>199</v>
      </c>
      <c r="E416" s="247" t="s">
        <v>21</v>
      </c>
      <c r="F416" s="248" t="s">
        <v>516</v>
      </c>
      <c r="G416" s="246"/>
      <c r="H416" s="249">
        <v>94</v>
      </c>
      <c r="I416" s="250"/>
      <c r="J416" s="246"/>
      <c r="K416" s="246"/>
      <c r="L416" s="251"/>
      <c r="M416" s="252"/>
      <c r="N416" s="253"/>
      <c r="O416" s="253"/>
      <c r="P416" s="253"/>
      <c r="Q416" s="253"/>
      <c r="R416" s="253"/>
      <c r="S416" s="253"/>
      <c r="T416" s="254"/>
      <c r="AT416" s="255" t="s">
        <v>199</v>
      </c>
      <c r="AU416" s="255" t="s">
        <v>82</v>
      </c>
      <c r="AV416" s="12" t="s">
        <v>82</v>
      </c>
      <c r="AW416" s="12" t="s">
        <v>35</v>
      </c>
      <c r="AX416" s="12" t="s">
        <v>72</v>
      </c>
      <c r="AY416" s="255" t="s">
        <v>125</v>
      </c>
    </row>
    <row r="417" s="11" customFormat="1">
      <c r="B417" s="235"/>
      <c r="C417" s="236"/>
      <c r="D417" s="232" t="s">
        <v>199</v>
      </c>
      <c r="E417" s="237" t="s">
        <v>21</v>
      </c>
      <c r="F417" s="238" t="s">
        <v>216</v>
      </c>
      <c r="G417" s="236"/>
      <c r="H417" s="237" t="s">
        <v>21</v>
      </c>
      <c r="I417" s="239"/>
      <c r="J417" s="236"/>
      <c r="K417" s="236"/>
      <c r="L417" s="240"/>
      <c r="M417" s="241"/>
      <c r="N417" s="242"/>
      <c r="O417" s="242"/>
      <c r="P417" s="242"/>
      <c r="Q417" s="242"/>
      <c r="R417" s="242"/>
      <c r="S417" s="242"/>
      <c r="T417" s="243"/>
      <c r="AT417" s="244" t="s">
        <v>199</v>
      </c>
      <c r="AU417" s="244" t="s">
        <v>82</v>
      </c>
      <c r="AV417" s="11" t="s">
        <v>80</v>
      </c>
      <c r="AW417" s="11" t="s">
        <v>35</v>
      </c>
      <c r="AX417" s="11" t="s">
        <v>72</v>
      </c>
      <c r="AY417" s="244" t="s">
        <v>125</v>
      </c>
    </row>
    <row r="418" s="12" customFormat="1">
      <c r="B418" s="245"/>
      <c r="C418" s="246"/>
      <c r="D418" s="232" t="s">
        <v>199</v>
      </c>
      <c r="E418" s="247" t="s">
        <v>21</v>
      </c>
      <c r="F418" s="248" t="s">
        <v>517</v>
      </c>
      <c r="G418" s="246"/>
      <c r="H418" s="249">
        <v>80</v>
      </c>
      <c r="I418" s="250"/>
      <c r="J418" s="246"/>
      <c r="K418" s="246"/>
      <c r="L418" s="251"/>
      <c r="M418" s="252"/>
      <c r="N418" s="253"/>
      <c r="O418" s="253"/>
      <c r="P418" s="253"/>
      <c r="Q418" s="253"/>
      <c r="R418" s="253"/>
      <c r="S418" s="253"/>
      <c r="T418" s="254"/>
      <c r="AT418" s="255" t="s">
        <v>199</v>
      </c>
      <c r="AU418" s="255" t="s">
        <v>82</v>
      </c>
      <c r="AV418" s="12" t="s">
        <v>82</v>
      </c>
      <c r="AW418" s="12" t="s">
        <v>35</v>
      </c>
      <c r="AX418" s="12" t="s">
        <v>72</v>
      </c>
      <c r="AY418" s="255" t="s">
        <v>125</v>
      </c>
    </row>
    <row r="419" s="11" customFormat="1">
      <c r="B419" s="235"/>
      <c r="C419" s="236"/>
      <c r="D419" s="232" t="s">
        <v>199</v>
      </c>
      <c r="E419" s="237" t="s">
        <v>21</v>
      </c>
      <c r="F419" s="238" t="s">
        <v>218</v>
      </c>
      <c r="G419" s="236"/>
      <c r="H419" s="237" t="s">
        <v>21</v>
      </c>
      <c r="I419" s="239"/>
      <c r="J419" s="236"/>
      <c r="K419" s="236"/>
      <c r="L419" s="240"/>
      <c r="M419" s="241"/>
      <c r="N419" s="242"/>
      <c r="O419" s="242"/>
      <c r="P419" s="242"/>
      <c r="Q419" s="242"/>
      <c r="R419" s="242"/>
      <c r="S419" s="242"/>
      <c r="T419" s="243"/>
      <c r="AT419" s="244" t="s">
        <v>199</v>
      </c>
      <c r="AU419" s="244" t="s">
        <v>82</v>
      </c>
      <c r="AV419" s="11" t="s">
        <v>80</v>
      </c>
      <c r="AW419" s="11" t="s">
        <v>35</v>
      </c>
      <c r="AX419" s="11" t="s">
        <v>72</v>
      </c>
      <c r="AY419" s="244" t="s">
        <v>125</v>
      </c>
    </row>
    <row r="420" s="12" customFormat="1">
      <c r="B420" s="245"/>
      <c r="C420" s="246"/>
      <c r="D420" s="232" t="s">
        <v>199</v>
      </c>
      <c r="E420" s="247" t="s">
        <v>21</v>
      </c>
      <c r="F420" s="248" t="s">
        <v>518</v>
      </c>
      <c r="G420" s="246"/>
      <c r="H420" s="249">
        <v>162</v>
      </c>
      <c r="I420" s="250"/>
      <c r="J420" s="246"/>
      <c r="K420" s="246"/>
      <c r="L420" s="251"/>
      <c r="M420" s="252"/>
      <c r="N420" s="253"/>
      <c r="O420" s="253"/>
      <c r="P420" s="253"/>
      <c r="Q420" s="253"/>
      <c r="R420" s="253"/>
      <c r="S420" s="253"/>
      <c r="T420" s="254"/>
      <c r="AT420" s="255" t="s">
        <v>199</v>
      </c>
      <c r="AU420" s="255" t="s">
        <v>82</v>
      </c>
      <c r="AV420" s="12" t="s">
        <v>82</v>
      </c>
      <c r="AW420" s="12" t="s">
        <v>35</v>
      </c>
      <c r="AX420" s="12" t="s">
        <v>72</v>
      </c>
      <c r="AY420" s="255" t="s">
        <v>125</v>
      </c>
    </row>
    <row r="421" s="13" customFormat="1">
      <c r="B421" s="256"/>
      <c r="C421" s="257"/>
      <c r="D421" s="232" t="s">
        <v>199</v>
      </c>
      <c r="E421" s="258" t="s">
        <v>21</v>
      </c>
      <c r="F421" s="259" t="s">
        <v>205</v>
      </c>
      <c r="G421" s="257"/>
      <c r="H421" s="260">
        <v>762.79999999999995</v>
      </c>
      <c r="I421" s="261"/>
      <c r="J421" s="257"/>
      <c r="K421" s="257"/>
      <c r="L421" s="262"/>
      <c r="M421" s="263"/>
      <c r="N421" s="264"/>
      <c r="O421" s="264"/>
      <c r="P421" s="264"/>
      <c r="Q421" s="264"/>
      <c r="R421" s="264"/>
      <c r="S421" s="264"/>
      <c r="T421" s="265"/>
      <c r="AT421" s="266" t="s">
        <v>199</v>
      </c>
      <c r="AU421" s="266" t="s">
        <v>82</v>
      </c>
      <c r="AV421" s="13" t="s">
        <v>132</v>
      </c>
      <c r="AW421" s="13" t="s">
        <v>35</v>
      </c>
      <c r="AX421" s="13" t="s">
        <v>80</v>
      </c>
      <c r="AY421" s="266" t="s">
        <v>125</v>
      </c>
    </row>
    <row r="422" s="1" customFormat="1" ht="38.25" customHeight="1">
      <c r="B422" s="45"/>
      <c r="C422" s="220" t="s">
        <v>519</v>
      </c>
      <c r="D422" s="220" t="s">
        <v>127</v>
      </c>
      <c r="E422" s="221" t="s">
        <v>520</v>
      </c>
      <c r="F422" s="222" t="s">
        <v>521</v>
      </c>
      <c r="G422" s="223" t="s">
        <v>130</v>
      </c>
      <c r="H422" s="224">
        <v>56.5</v>
      </c>
      <c r="I422" s="225"/>
      <c r="J422" s="226">
        <f>ROUND(I422*H422,2)</f>
        <v>0</v>
      </c>
      <c r="K422" s="222" t="s">
        <v>131</v>
      </c>
      <c r="L422" s="71"/>
      <c r="M422" s="227" t="s">
        <v>21</v>
      </c>
      <c r="N422" s="228" t="s">
        <v>43</v>
      </c>
      <c r="O422" s="46"/>
      <c r="P422" s="229">
        <f>O422*H422</f>
        <v>0</v>
      </c>
      <c r="Q422" s="229">
        <v>0.016029999999999999</v>
      </c>
      <c r="R422" s="229">
        <f>Q422*H422</f>
        <v>0.90569499999999992</v>
      </c>
      <c r="S422" s="229">
        <v>0</v>
      </c>
      <c r="T422" s="230">
        <f>S422*H422</f>
        <v>0</v>
      </c>
      <c r="AR422" s="23" t="s">
        <v>132</v>
      </c>
      <c r="AT422" s="23" t="s">
        <v>127</v>
      </c>
      <c r="AU422" s="23" t="s">
        <v>82</v>
      </c>
      <c r="AY422" s="23" t="s">
        <v>125</v>
      </c>
      <c r="BE422" s="231">
        <f>IF(N422="základní",J422,0)</f>
        <v>0</v>
      </c>
      <c r="BF422" s="231">
        <f>IF(N422="snížená",J422,0)</f>
        <v>0</v>
      </c>
      <c r="BG422" s="231">
        <f>IF(N422="zákl. přenesená",J422,0)</f>
        <v>0</v>
      </c>
      <c r="BH422" s="231">
        <f>IF(N422="sníž. přenesená",J422,0)</f>
        <v>0</v>
      </c>
      <c r="BI422" s="231">
        <f>IF(N422="nulová",J422,0)</f>
        <v>0</v>
      </c>
      <c r="BJ422" s="23" t="s">
        <v>80</v>
      </c>
      <c r="BK422" s="231">
        <f>ROUND(I422*H422,2)</f>
        <v>0</v>
      </c>
      <c r="BL422" s="23" t="s">
        <v>132</v>
      </c>
      <c r="BM422" s="23" t="s">
        <v>522</v>
      </c>
    </row>
    <row r="423" s="1" customFormat="1">
      <c r="B423" s="45"/>
      <c r="C423" s="73"/>
      <c r="D423" s="232" t="s">
        <v>134</v>
      </c>
      <c r="E423" s="73"/>
      <c r="F423" s="233" t="s">
        <v>523</v>
      </c>
      <c r="G423" s="73"/>
      <c r="H423" s="73"/>
      <c r="I423" s="190"/>
      <c r="J423" s="73"/>
      <c r="K423" s="73"/>
      <c r="L423" s="71"/>
      <c r="M423" s="234"/>
      <c r="N423" s="46"/>
      <c r="O423" s="46"/>
      <c r="P423" s="46"/>
      <c r="Q423" s="46"/>
      <c r="R423" s="46"/>
      <c r="S423" s="46"/>
      <c r="T423" s="94"/>
      <c r="AT423" s="23" t="s">
        <v>134</v>
      </c>
      <c r="AU423" s="23" t="s">
        <v>82</v>
      </c>
    </row>
    <row r="424" s="1" customFormat="1">
      <c r="B424" s="45"/>
      <c r="C424" s="73"/>
      <c r="D424" s="232" t="s">
        <v>136</v>
      </c>
      <c r="E424" s="73"/>
      <c r="F424" s="233" t="s">
        <v>198</v>
      </c>
      <c r="G424" s="73"/>
      <c r="H424" s="73"/>
      <c r="I424" s="190"/>
      <c r="J424" s="73"/>
      <c r="K424" s="73"/>
      <c r="L424" s="71"/>
      <c r="M424" s="234"/>
      <c r="N424" s="46"/>
      <c r="O424" s="46"/>
      <c r="P424" s="46"/>
      <c r="Q424" s="46"/>
      <c r="R424" s="46"/>
      <c r="S424" s="46"/>
      <c r="T424" s="94"/>
      <c r="AT424" s="23" t="s">
        <v>136</v>
      </c>
      <c r="AU424" s="23" t="s">
        <v>82</v>
      </c>
    </row>
    <row r="425" s="11" customFormat="1">
      <c r="B425" s="235"/>
      <c r="C425" s="236"/>
      <c r="D425" s="232" t="s">
        <v>199</v>
      </c>
      <c r="E425" s="237" t="s">
        <v>21</v>
      </c>
      <c r="F425" s="238" t="s">
        <v>200</v>
      </c>
      <c r="G425" s="236"/>
      <c r="H425" s="237" t="s">
        <v>21</v>
      </c>
      <c r="I425" s="239"/>
      <c r="J425" s="236"/>
      <c r="K425" s="236"/>
      <c r="L425" s="240"/>
      <c r="M425" s="241"/>
      <c r="N425" s="242"/>
      <c r="O425" s="242"/>
      <c r="P425" s="242"/>
      <c r="Q425" s="242"/>
      <c r="R425" s="242"/>
      <c r="S425" s="242"/>
      <c r="T425" s="243"/>
      <c r="AT425" s="244" t="s">
        <v>199</v>
      </c>
      <c r="AU425" s="244" t="s">
        <v>82</v>
      </c>
      <c r="AV425" s="11" t="s">
        <v>80</v>
      </c>
      <c r="AW425" s="11" t="s">
        <v>35</v>
      </c>
      <c r="AX425" s="11" t="s">
        <v>72</v>
      </c>
      <c r="AY425" s="244" t="s">
        <v>125</v>
      </c>
    </row>
    <row r="426" s="12" customFormat="1">
      <c r="B426" s="245"/>
      <c r="C426" s="246"/>
      <c r="D426" s="232" t="s">
        <v>199</v>
      </c>
      <c r="E426" s="247" t="s">
        <v>21</v>
      </c>
      <c r="F426" s="248" t="s">
        <v>524</v>
      </c>
      <c r="G426" s="246"/>
      <c r="H426" s="249">
        <v>5</v>
      </c>
      <c r="I426" s="250"/>
      <c r="J426" s="246"/>
      <c r="K426" s="246"/>
      <c r="L426" s="251"/>
      <c r="M426" s="252"/>
      <c r="N426" s="253"/>
      <c r="O426" s="253"/>
      <c r="P426" s="253"/>
      <c r="Q426" s="253"/>
      <c r="R426" s="253"/>
      <c r="S426" s="253"/>
      <c r="T426" s="254"/>
      <c r="AT426" s="255" t="s">
        <v>199</v>
      </c>
      <c r="AU426" s="255" t="s">
        <v>82</v>
      </c>
      <c r="AV426" s="12" t="s">
        <v>82</v>
      </c>
      <c r="AW426" s="12" t="s">
        <v>35</v>
      </c>
      <c r="AX426" s="12" t="s">
        <v>72</v>
      </c>
      <c r="AY426" s="255" t="s">
        <v>125</v>
      </c>
    </row>
    <row r="427" s="11" customFormat="1">
      <c r="B427" s="235"/>
      <c r="C427" s="236"/>
      <c r="D427" s="232" t="s">
        <v>199</v>
      </c>
      <c r="E427" s="237" t="s">
        <v>21</v>
      </c>
      <c r="F427" s="238" t="s">
        <v>202</v>
      </c>
      <c r="G427" s="236"/>
      <c r="H427" s="237" t="s">
        <v>21</v>
      </c>
      <c r="I427" s="239"/>
      <c r="J427" s="236"/>
      <c r="K427" s="236"/>
      <c r="L427" s="240"/>
      <c r="M427" s="241"/>
      <c r="N427" s="242"/>
      <c r="O427" s="242"/>
      <c r="P427" s="242"/>
      <c r="Q427" s="242"/>
      <c r="R427" s="242"/>
      <c r="S427" s="242"/>
      <c r="T427" s="243"/>
      <c r="AT427" s="244" t="s">
        <v>199</v>
      </c>
      <c r="AU427" s="244" t="s">
        <v>82</v>
      </c>
      <c r="AV427" s="11" t="s">
        <v>80</v>
      </c>
      <c r="AW427" s="11" t="s">
        <v>35</v>
      </c>
      <c r="AX427" s="11" t="s">
        <v>72</v>
      </c>
      <c r="AY427" s="244" t="s">
        <v>125</v>
      </c>
    </row>
    <row r="428" s="12" customFormat="1">
      <c r="B428" s="245"/>
      <c r="C428" s="246"/>
      <c r="D428" s="232" t="s">
        <v>199</v>
      </c>
      <c r="E428" s="247" t="s">
        <v>21</v>
      </c>
      <c r="F428" s="248" t="s">
        <v>525</v>
      </c>
      <c r="G428" s="246"/>
      <c r="H428" s="249">
        <v>51.5</v>
      </c>
      <c r="I428" s="250"/>
      <c r="J428" s="246"/>
      <c r="K428" s="246"/>
      <c r="L428" s="251"/>
      <c r="M428" s="252"/>
      <c r="N428" s="253"/>
      <c r="O428" s="253"/>
      <c r="P428" s="253"/>
      <c r="Q428" s="253"/>
      <c r="R428" s="253"/>
      <c r="S428" s="253"/>
      <c r="T428" s="254"/>
      <c r="AT428" s="255" t="s">
        <v>199</v>
      </c>
      <c r="AU428" s="255" t="s">
        <v>82</v>
      </c>
      <c r="AV428" s="12" t="s">
        <v>82</v>
      </c>
      <c r="AW428" s="12" t="s">
        <v>35</v>
      </c>
      <c r="AX428" s="12" t="s">
        <v>72</v>
      </c>
      <c r="AY428" s="255" t="s">
        <v>125</v>
      </c>
    </row>
    <row r="429" s="13" customFormat="1">
      <c r="B429" s="256"/>
      <c r="C429" s="257"/>
      <c r="D429" s="232" t="s">
        <v>199</v>
      </c>
      <c r="E429" s="258" t="s">
        <v>21</v>
      </c>
      <c r="F429" s="259" t="s">
        <v>205</v>
      </c>
      <c r="G429" s="257"/>
      <c r="H429" s="260">
        <v>56.5</v>
      </c>
      <c r="I429" s="261"/>
      <c r="J429" s="257"/>
      <c r="K429" s="257"/>
      <c r="L429" s="262"/>
      <c r="M429" s="263"/>
      <c r="N429" s="264"/>
      <c r="O429" s="264"/>
      <c r="P429" s="264"/>
      <c r="Q429" s="264"/>
      <c r="R429" s="264"/>
      <c r="S429" s="264"/>
      <c r="T429" s="265"/>
      <c r="AT429" s="266" t="s">
        <v>199</v>
      </c>
      <c r="AU429" s="266" t="s">
        <v>82</v>
      </c>
      <c r="AV429" s="13" t="s">
        <v>132</v>
      </c>
      <c r="AW429" s="13" t="s">
        <v>35</v>
      </c>
      <c r="AX429" s="13" t="s">
        <v>80</v>
      </c>
      <c r="AY429" s="266" t="s">
        <v>125</v>
      </c>
    </row>
    <row r="430" s="1" customFormat="1" ht="38.25" customHeight="1">
      <c r="B430" s="45"/>
      <c r="C430" s="220" t="s">
        <v>526</v>
      </c>
      <c r="D430" s="220" t="s">
        <v>127</v>
      </c>
      <c r="E430" s="221" t="s">
        <v>527</v>
      </c>
      <c r="F430" s="222" t="s">
        <v>521</v>
      </c>
      <c r="G430" s="223" t="s">
        <v>130</v>
      </c>
      <c r="H430" s="224">
        <v>196.84999999999999</v>
      </c>
      <c r="I430" s="225"/>
      <c r="J430" s="226">
        <f>ROUND(I430*H430,2)</f>
        <v>0</v>
      </c>
      <c r="K430" s="222" t="s">
        <v>21</v>
      </c>
      <c r="L430" s="71"/>
      <c r="M430" s="227" t="s">
        <v>21</v>
      </c>
      <c r="N430" s="228" t="s">
        <v>43</v>
      </c>
      <c r="O430" s="46"/>
      <c r="P430" s="229">
        <f>O430*H430</f>
        <v>0</v>
      </c>
      <c r="Q430" s="229">
        <v>0.016029999999999999</v>
      </c>
      <c r="R430" s="229">
        <f>Q430*H430</f>
        <v>3.1555054999999999</v>
      </c>
      <c r="S430" s="229">
        <v>0</v>
      </c>
      <c r="T430" s="230">
        <f>S430*H430</f>
        <v>0</v>
      </c>
      <c r="AR430" s="23" t="s">
        <v>132</v>
      </c>
      <c r="AT430" s="23" t="s">
        <v>127</v>
      </c>
      <c r="AU430" s="23" t="s">
        <v>82</v>
      </c>
      <c r="AY430" s="23" t="s">
        <v>125</v>
      </c>
      <c r="BE430" s="231">
        <f>IF(N430="základní",J430,0)</f>
        <v>0</v>
      </c>
      <c r="BF430" s="231">
        <f>IF(N430="snížená",J430,0)</f>
        <v>0</v>
      </c>
      <c r="BG430" s="231">
        <f>IF(N430="zákl. přenesená",J430,0)</f>
        <v>0</v>
      </c>
      <c r="BH430" s="231">
        <f>IF(N430="sníž. přenesená",J430,0)</f>
        <v>0</v>
      </c>
      <c r="BI430" s="231">
        <f>IF(N430="nulová",J430,0)</f>
        <v>0</v>
      </c>
      <c r="BJ430" s="23" t="s">
        <v>80</v>
      </c>
      <c r="BK430" s="231">
        <f>ROUND(I430*H430,2)</f>
        <v>0</v>
      </c>
      <c r="BL430" s="23" t="s">
        <v>132</v>
      </c>
      <c r="BM430" s="23" t="s">
        <v>528</v>
      </c>
    </row>
    <row r="431" s="1" customFormat="1">
      <c r="B431" s="45"/>
      <c r="C431" s="73"/>
      <c r="D431" s="232" t="s">
        <v>134</v>
      </c>
      <c r="E431" s="73"/>
      <c r="F431" s="233" t="s">
        <v>523</v>
      </c>
      <c r="G431" s="73"/>
      <c r="H431" s="73"/>
      <c r="I431" s="190"/>
      <c r="J431" s="73"/>
      <c r="K431" s="73"/>
      <c r="L431" s="71"/>
      <c r="M431" s="234"/>
      <c r="N431" s="46"/>
      <c r="O431" s="46"/>
      <c r="P431" s="46"/>
      <c r="Q431" s="46"/>
      <c r="R431" s="46"/>
      <c r="S431" s="46"/>
      <c r="T431" s="94"/>
      <c r="AT431" s="23" t="s">
        <v>134</v>
      </c>
      <c r="AU431" s="23" t="s">
        <v>82</v>
      </c>
    </row>
    <row r="432" s="1" customFormat="1">
      <c r="B432" s="45"/>
      <c r="C432" s="73"/>
      <c r="D432" s="232" t="s">
        <v>136</v>
      </c>
      <c r="E432" s="73"/>
      <c r="F432" s="233" t="s">
        <v>500</v>
      </c>
      <c r="G432" s="73"/>
      <c r="H432" s="73"/>
      <c r="I432" s="190"/>
      <c r="J432" s="73"/>
      <c r="K432" s="73"/>
      <c r="L432" s="71"/>
      <c r="M432" s="234"/>
      <c r="N432" s="46"/>
      <c r="O432" s="46"/>
      <c r="P432" s="46"/>
      <c r="Q432" s="46"/>
      <c r="R432" s="46"/>
      <c r="S432" s="46"/>
      <c r="T432" s="94"/>
      <c r="AT432" s="23" t="s">
        <v>136</v>
      </c>
      <c r="AU432" s="23" t="s">
        <v>82</v>
      </c>
    </row>
    <row r="433" s="11" customFormat="1">
      <c r="B433" s="235"/>
      <c r="C433" s="236"/>
      <c r="D433" s="232" t="s">
        <v>199</v>
      </c>
      <c r="E433" s="237" t="s">
        <v>21</v>
      </c>
      <c r="F433" s="238" t="s">
        <v>200</v>
      </c>
      <c r="G433" s="236"/>
      <c r="H433" s="237" t="s">
        <v>21</v>
      </c>
      <c r="I433" s="239"/>
      <c r="J433" s="236"/>
      <c r="K433" s="236"/>
      <c r="L433" s="240"/>
      <c r="M433" s="241"/>
      <c r="N433" s="242"/>
      <c r="O433" s="242"/>
      <c r="P433" s="242"/>
      <c r="Q433" s="242"/>
      <c r="R433" s="242"/>
      <c r="S433" s="242"/>
      <c r="T433" s="243"/>
      <c r="AT433" s="244" t="s">
        <v>199</v>
      </c>
      <c r="AU433" s="244" t="s">
        <v>82</v>
      </c>
      <c r="AV433" s="11" t="s">
        <v>80</v>
      </c>
      <c r="AW433" s="11" t="s">
        <v>35</v>
      </c>
      <c r="AX433" s="11" t="s">
        <v>72</v>
      </c>
      <c r="AY433" s="244" t="s">
        <v>125</v>
      </c>
    </row>
    <row r="434" s="12" customFormat="1">
      <c r="B434" s="245"/>
      <c r="C434" s="246"/>
      <c r="D434" s="232" t="s">
        <v>199</v>
      </c>
      <c r="E434" s="247" t="s">
        <v>21</v>
      </c>
      <c r="F434" s="248" t="s">
        <v>529</v>
      </c>
      <c r="G434" s="246"/>
      <c r="H434" s="249">
        <v>24.25</v>
      </c>
      <c r="I434" s="250"/>
      <c r="J434" s="246"/>
      <c r="K434" s="246"/>
      <c r="L434" s="251"/>
      <c r="M434" s="252"/>
      <c r="N434" s="253"/>
      <c r="O434" s="253"/>
      <c r="P434" s="253"/>
      <c r="Q434" s="253"/>
      <c r="R434" s="253"/>
      <c r="S434" s="253"/>
      <c r="T434" s="254"/>
      <c r="AT434" s="255" t="s">
        <v>199</v>
      </c>
      <c r="AU434" s="255" t="s">
        <v>82</v>
      </c>
      <c r="AV434" s="12" t="s">
        <v>82</v>
      </c>
      <c r="AW434" s="12" t="s">
        <v>35</v>
      </c>
      <c r="AX434" s="12" t="s">
        <v>72</v>
      </c>
      <c r="AY434" s="255" t="s">
        <v>125</v>
      </c>
    </row>
    <row r="435" s="11" customFormat="1">
      <c r="B435" s="235"/>
      <c r="C435" s="236"/>
      <c r="D435" s="232" t="s">
        <v>199</v>
      </c>
      <c r="E435" s="237" t="s">
        <v>21</v>
      </c>
      <c r="F435" s="238" t="s">
        <v>202</v>
      </c>
      <c r="G435" s="236"/>
      <c r="H435" s="237" t="s">
        <v>21</v>
      </c>
      <c r="I435" s="239"/>
      <c r="J435" s="236"/>
      <c r="K435" s="236"/>
      <c r="L435" s="240"/>
      <c r="M435" s="241"/>
      <c r="N435" s="242"/>
      <c r="O435" s="242"/>
      <c r="P435" s="242"/>
      <c r="Q435" s="242"/>
      <c r="R435" s="242"/>
      <c r="S435" s="242"/>
      <c r="T435" s="243"/>
      <c r="AT435" s="244" t="s">
        <v>199</v>
      </c>
      <c r="AU435" s="244" t="s">
        <v>82</v>
      </c>
      <c r="AV435" s="11" t="s">
        <v>80</v>
      </c>
      <c r="AW435" s="11" t="s">
        <v>35</v>
      </c>
      <c r="AX435" s="11" t="s">
        <v>72</v>
      </c>
      <c r="AY435" s="244" t="s">
        <v>125</v>
      </c>
    </row>
    <row r="436" s="12" customFormat="1">
      <c r="B436" s="245"/>
      <c r="C436" s="246"/>
      <c r="D436" s="232" t="s">
        <v>199</v>
      </c>
      <c r="E436" s="247" t="s">
        <v>21</v>
      </c>
      <c r="F436" s="248" t="s">
        <v>530</v>
      </c>
      <c r="G436" s="246"/>
      <c r="H436" s="249">
        <v>171</v>
      </c>
      <c r="I436" s="250"/>
      <c r="J436" s="246"/>
      <c r="K436" s="246"/>
      <c r="L436" s="251"/>
      <c r="M436" s="252"/>
      <c r="N436" s="253"/>
      <c r="O436" s="253"/>
      <c r="P436" s="253"/>
      <c r="Q436" s="253"/>
      <c r="R436" s="253"/>
      <c r="S436" s="253"/>
      <c r="T436" s="254"/>
      <c r="AT436" s="255" t="s">
        <v>199</v>
      </c>
      <c r="AU436" s="255" t="s">
        <v>82</v>
      </c>
      <c r="AV436" s="12" t="s">
        <v>82</v>
      </c>
      <c r="AW436" s="12" t="s">
        <v>35</v>
      </c>
      <c r="AX436" s="12" t="s">
        <v>72</v>
      </c>
      <c r="AY436" s="255" t="s">
        <v>125</v>
      </c>
    </row>
    <row r="437" s="12" customFormat="1">
      <c r="B437" s="245"/>
      <c r="C437" s="246"/>
      <c r="D437" s="232" t="s">
        <v>199</v>
      </c>
      <c r="E437" s="247" t="s">
        <v>21</v>
      </c>
      <c r="F437" s="248" t="s">
        <v>531</v>
      </c>
      <c r="G437" s="246"/>
      <c r="H437" s="249">
        <v>1.6000000000000001</v>
      </c>
      <c r="I437" s="250"/>
      <c r="J437" s="246"/>
      <c r="K437" s="246"/>
      <c r="L437" s="251"/>
      <c r="M437" s="252"/>
      <c r="N437" s="253"/>
      <c r="O437" s="253"/>
      <c r="P437" s="253"/>
      <c r="Q437" s="253"/>
      <c r="R437" s="253"/>
      <c r="S437" s="253"/>
      <c r="T437" s="254"/>
      <c r="AT437" s="255" t="s">
        <v>199</v>
      </c>
      <c r="AU437" s="255" t="s">
        <v>82</v>
      </c>
      <c r="AV437" s="12" t="s">
        <v>82</v>
      </c>
      <c r="AW437" s="12" t="s">
        <v>35</v>
      </c>
      <c r="AX437" s="12" t="s">
        <v>72</v>
      </c>
      <c r="AY437" s="255" t="s">
        <v>125</v>
      </c>
    </row>
    <row r="438" s="13" customFormat="1">
      <c r="B438" s="256"/>
      <c r="C438" s="257"/>
      <c r="D438" s="232" t="s">
        <v>199</v>
      </c>
      <c r="E438" s="258" t="s">
        <v>21</v>
      </c>
      <c r="F438" s="259" t="s">
        <v>205</v>
      </c>
      <c r="G438" s="257"/>
      <c r="H438" s="260">
        <v>196.84999999999999</v>
      </c>
      <c r="I438" s="261"/>
      <c r="J438" s="257"/>
      <c r="K438" s="257"/>
      <c r="L438" s="262"/>
      <c r="M438" s="263"/>
      <c r="N438" s="264"/>
      <c r="O438" s="264"/>
      <c r="P438" s="264"/>
      <c r="Q438" s="264"/>
      <c r="R438" s="264"/>
      <c r="S438" s="264"/>
      <c r="T438" s="265"/>
      <c r="AT438" s="266" t="s">
        <v>199</v>
      </c>
      <c r="AU438" s="266" t="s">
        <v>82</v>
      </c>
      <c r="AV438" s="13" t="s">
        <v>132</v>
      </c>
      <c r="AW438" s="13" t="s">
        <v>35</v>
      </c>
      <c r="AX438" s="13" t="s">
        <v>80</v>
      </c>
      <c r="AY438" s="266" t="s">
        <v>125</v>
      </c>
    </row>
    <row r="439" s="1" customFormat="1" ht="16.5" customHeight="1">
      <c r="B439" s="45"/>
      <c r="C439" s="267" t="s">
        <v>532</v>
      </c>
      <c r="D439" s="267" t="s">
        <v>347</v>
      </c>
      <c r="E439" s="268" t="s">
        <v>533</v>
      </c>
      <c r="F439" s="269" t="s">
        <v>534</v>
      </c>
      <c r="G439" s="270" t="s">
        <v>535</v>
      </c>
      <c r="H439" s="271">
        <v>226</v>
      </c>
      <c r="I439" s="272"/>
      <c r="J439" s="273">
        <f>ROUND(I439*H439,2)</f>
        <v>0</v>
      </c>
      <c r="K439" s="269" t="s">
        <v>21</v>
      </c>
      <c r="L439" s="274"/>
      <c r="M439" s="275" t="s">
        <v>21</v>
      </c>
      <c r="N439" s="276" t="s">
        <v>43</v>
      </c>
      <c r="O439" s="46"/>
      <c r="P439" s="229">
        <f>O439*H439</f>
        <v>0</v>
      </c>
      <c r="Q439" s="229">
        <v>0.114</v>
      </c>
      <c r="R439" s="229">
        <f>Q439*H439</f>
        <v>25.763999999999999</v>
      </c>
      <c r="S439" s="229">
        <v>0</v>
      </c>
      <c r="T439" s="230">
        <f>S439*H439</f>
        <v>0</v>
      </c>
      <c r="AR439" s="23" t="s">
        <v>164</v>
      </c>
      <c r="AT439" s="23" t="s">
        <v>347</v>
      </c>
      <c r="AU439" s="23" t="s">
        <v>82</v>
      </c>
      <c r="AY439" s="23" t="s">
        <v>125</v>
      </c>
      <c r="BE439" s="231">
        <f>IF(N439="základní",J439,0)</f>
        <v>0</v>
      </c>
      <c r="BF439" s="231">
        <f>IF(N439="snížená",J439,0)</f>
        <v>0</v>
      </c>
      <c r="BG439" s="231">
        <f>IF(N439="zákl. přenesená",J439,0)</f>
        <v>0</v>
      </c>
      <c r="BH439" s="231">
        <f>IF(N439="sníž. přenesená",J439,0)</f>
        <v>0</v>
      </c>
      <c r="BI439" s="231">
        <f>IF(N439="nulová",J439,0)</f>
        <v>0</v>
      </c>
      <c r="BJ439" s="23" t="s">
        <v>80</v>
      </c>
      <c r="BK439" s="231">
        <f>ROUND(I439*H439,2)</f>
        <v>0</v>
      </c>
      <c r="BL439" s="23" t="s">
        <v>132</v>
      </c>
      <c r="BM439" s="23" t="s">
        <v>536</v>
      </c>
    </row>
    <row r="440" s="12" customFormat="1">
      <c r="B440" s="245"/>
      <c r="C440" s="246"/>
      <c r="D440" s="232" t="s">
        <v>199</v>
      </c>
      <c r="E440" s="247" t="s">
        <v>21</v>
      </c>
      <c r="F440" s="248" t="s">
        <v>537</v>
      </c>
      <c r="G440" s="246"/>
      <c r="H440" s="249">
        <v>226</v>
      </c>
      <c r="I440" s="250"/>
      <c r="J440" s="246"/>
      <c r="K440" s="246"/>
      <c r="L440" s="251"/>
      <c r="M440" s="252"/>
      <c r="N440" s="253"/>
      <c r="O440" s="253"/>
      <c r="P440" s="253"/>
      <c r="Q440" s="253"/>
      <c r="R440" s="253"/>
      <c r="S440" s="253"/>
      <c r="T440" s="254"/>
      <c r="AT440" s="255" t="s">
        <v>199</v>
      </c>
      <c r="AU440" s="255" t="s">
        <v>82</v>
      </c>
      <c r="AV440" s="12" t="s">
        <v>82</v>
      </c>
      <c r="AW440" s="12" t="s">
        <v>35</v>
      </c>
      <c r="AX440" s="12" t="s">
        <v>80</v>
      </c>
      <c r="AY440" s="255" t="s">
        <v>125</v>
      </c>
    </row>
    <row r="441" s="1" customFormat="1" ht="51" customHeight="1">
      <c r="B441" s="45"/>
      <c r="C441" s="220" t="s">
        <v>538</v>
      </c>
      <c r="D441" s="220" t="s">
        <v>127</v>
      </c>
      <c r="E441" s="221" t="s">
        <v>539</v>
      </c>
      <c r="F441" s="222" t="s">
        <v>540</v>
      </c>
      <c r="G441" s="223" t="s">
        <v>541</v>
      </c>
      <c r="H441" s="224">
        <v>1.8</v>
      </c>
      <c r="I441" s="225"/>
      <c r="J441" s="226">
        <f>ROUND(I441*H441,2)</f>
        <v>0</v>
      </c>
      <c r="K441" s="222" t="s">
        <v>131</v>
      </c>
      <c r="L441" s="71"/>
      <c r="M441" s="227" t="s">
        <v>21</v>
      </c>
      <c r="N441" s="228" t="s">
        <v>43</v>
      </c>
      <c r="O441" s="46"/>
      <c r="P441" s="229">
        <f>O441*H441</f>
        <v>0</v>
      </c>
      <c r="Q441" s="229">
        <v>0.080329999999999999</v>
      </c>
      <c r="R441" s="229">
        <f>Q441*H441</f>
        <v>0.144594</v>
      </c>
      <c r="S441" s="229">
        <v>0</v>
      </c>
      <c r="T441" s="230">
        <f>S441*H441</f>
        <v>0</v>
      </c>
      <c r="AR441" s="23" t="s">
        <v>132</v>
      </c>
      <c r="AT441" s="23" t="s">
        <v>127</v>
      </c>
      <c r="AU441" s="23" t="s">
        <v>82</v>
      </c>
      <c r="AY441" s="23" t="s">
        <v>125</v>
      </c>
      <c r="BE441" s="231">
        <f>IF(N441="základní",J441,0)</f>
        <v>0</v>
      </c>
      <c r="BF441" s="231">
        <f>IF(N441="snížená",J441,0)</f>
        <v>0</v>
      </c>
      <c r="BG441" s="231">
        <f>IF(N441="zákl. přenesená",J441,0)</f>
        <v>0</v>
      </c>
      <c r="BH441" s="231">
        <f>IF(N441="sníž. přenesená",J441,0)</f>
        <v>0</v>
      </c>
      <c r="BI441" s="231">
        <f>IF(N441="nulová",J441,0)</f>
        <v>0</v>
      </c>
      <c r="BJ441" s="23" t="s">
        <v>80</v>
      </c>
      <c r="BK441" s="231">
        <f>ROUND(I441*H441,2)</f>
        <v>0</v>
      </c>
      <c r="BL441" s="23" t="s">
        <v>132</v>
      </c>
      <c r="BM441" s="23" t="s">
        <v>542</v>
      </c>
    </row>
    <row r="442" s="1" customFormat="1">
      <c r="B442" s="45"/>
      <c r="C442" s="73"/>
      <c r="D442" s="232" t="s">
        <v>134</v>
      </c>
      <c r="E442" s="73"/>
      <c r="F442" s="233" t="s">
        <v>543</v>
      </c>
      <c r="G442" s="73"/>
      <c r="H442" s="73"/>
      <c r="I442" s="190"/>
      <c r="J442" s="73"/>
      <c r="K442" s="73"/>
      <c r="L442" s="71"/>
      <c r="M442" s="234"/>
      <c r="N442" s="46"/>
      <c r="O442" s="46"/>
      <c r="P442" s="46"/>
      <c r="Q442" s="46"/>
      <c r="R442" s="46"/>
      <c r="S442" s="46"/>
      <c r="T442" s="94"/>
      <c r="AT442" s="23" t="s">
        <v>134</v>
      </c>
      <c r="AU442" s="23" t="s">
        <v>82</v>
      </c>
    </row>
    <row r="443" s="1" customFormat="1">
      <c r="B443" s="45"/>
      <c r="C443" s="73"/>
      <c r="D443" s="232" t="s">
        <v>136</v>
      </c>
      <c r="E443" s="73"/>
      <c r="F443" s="233" t="s">
        <v>544</v>
      </c>
      <c r="G443" s="73"/>
      <c r="H443" s="73"/>
      <c r="I443" s="190"/>
      <c r="J443" s="73"/>
      <c r="K443" s="73"/>
      <c r="L443" s="71"/>
      <c r="M443" s="234"/>
      <c r="N443" s="46"/>
      <c r="O443" s="46"/>
      <c r="P443" s="46"/>
      <c r="Q443" s="46"/>
      <c r="R443" s="46"/>
      <c r="S443" s="46"/>
      <c r="T443" s="94"/>
      <c r="AT443" s="23" t="s">
        <v>136</v>
      </c>
      <c r="AU443" s="23" t="s">
        <v>82</v>
      </c>
    </row>
    <row r="444" s="10" customFormat="1" ht="29.88" customHeight="1">
      <c r="B444" s="204"/>
      <c r="C444" s="205"/>
      <c r="D444" s="206" t="s">
        <v>71</v>
      </c>
      <c r="E444" s="218" t="s">
        <v>545</v>
      </c>
      <c r="F444" s="218" t="s">
        <v>546</v>
      </c>
      <c r="G444" s="205"/>
      <c r="H444" s="205"/>
      <c r="I444" s="208"/>
      <c r="J444" s="219">
        <f>BK444</f>
        <v>0</v>
      </c>
      <c r="K444" s="205"/>
      <c r="L444" s="210"/>
      <c r="M444" s="211"/>
      <c r="N444" s="212"/>
      <c r="O444" s="212"/>
      <c r="P444" s="213">
        <f>SUM(P445:P454)</f>
        <v>0</v>
      </c>
      <c r="Q444" s="212"/>
      <c r="R444" s="213">
        <f>SUM(R445:R454)</f>
        <v>0</v>
      </c>
      <c r="S444" s="212"/>
      <c r="T444" s="214">
        <f>SUM(T445:T454)</f>
        <v>0</v>
      </c>
      <c r="AR444" s="215" t="s">
        <v>80</v>
      </c>
      <c r="AT444" s="216" t="s">
        <v>71</v>
      </c>
      <c r="AU444" s="216" t="s">
        <v>80</v>
      </c>
      <c r="AY444" s="215" t="s">
        <v>125</v>
      </c>
      <c r="BK444" s="217">
        <f>SUM(BK445:BK454)</f>
        <v>0</v>
      </c>
    </row>
    <row r="445" s="1" customFormat="1" ht="25.5" customHeight="1">
      <c r="B445" s="45"/>
      <c r="C445" s="220" t="s">
        <v>547</v>
      </c>
      <c r="D445" s="220" t="s">
        <v>127</v>
      </c>
      <c r="E445" s="221" t="s">
        <v>548</v>
      </c>
      <c r="F445" s="222" t="s">
        <v>549</v>
      </c>
      <c r="G445" s="223" t="s">
        <v>336</v>
      </c>
      <c r="H445" s="224">
        <v>25.763999999999999</v>
      </c>
      <c r="I445" s="225"/>
      <c r="J445" s="226">
        <f>ROUND(I445*H445,2)</f>
        <v>0</v>
      </c>
      <c r="K445" s="222" t="s">
        <v>131</v>
      </c>
      <c r="L445" s="71"/>
      <c r="M445" s="227" t="s">
        <v>21</v>
      </c>
      <c r="N445" s="228" t="s">
        <v>43</v>
      </c>
      <c r="O445" s="46"/>
      <c r="P445" s="229">
        <f>O445*H445</f>
        <v>0</v>
      </c>
      <c r="Q445" s="229">
        <v>0</v>
      </c>
      <c r="R445" s="229">
        <f>Q445*H445</f>
        <v>0</v>
      </c>
      <c r="S445" s="229">
        <v>0</v>
      </c>
      <c r="T445" s="230">
        <f>S445*H445</f>
        <v>0</v>
      </c>
      <c r="AR445" s="23" t="s">
        <v>132</v>
      </c>
      <c r="AT445" s="23" t="s">
        <v>127</v>
      </c>
      <c r="AU445" s="23" t="s">
        <v>82</v>
      </c>
      <c r="AY445" s="23" t="s">
        <v>125</v>
      </c>
      <c r="BE445" s="231">
        <f>IF(N445="základní",J445,0)</f>
        <v>0</v>
      </c>
      <c r="BF445" s="231">
        <f>IF(N445="snížená",J445,0)</f>
        <v>0</v>
      </c>
      <c r="BG445" s="231">
        <f>IF(N445="zákl. přenesená",J445,0)</f>
        <v>0</v>
      </c>
      <c r="BH445" s="231">
        <f>IF(N445="sníž. přenesená",J445,0)</f>
        <v>0</v>
      </c>
      <c r="BI445" s="231">
        <f>IF(N445="nulová",J445,0)</f>
        <v>0</v>
      </c>
      <c r="BJ445" s="23" t="s">
        <v>80</v>
      </c>
      <c r="BK445" s="231">
        <f>ROUND(I445*H445,2)</f>
        <v>0</v>
      </c>
      <c r="BL445" s="23" t="s">
        <v>132</v>
      </c>
      <c r="BM445" s="23" t="s">
        <v>550</v>
      </c>
    </row>
    <row r="446" s="1" customFormat="1">
      <c r="B446" s="45"/>
      <c r="C446" s="73"/>
      <c r="D446" s="232" t="s">
        <v>134</v>
      </c>
      <c r="E446" s="73"/>
      <c r="F446" s="233" t="s">
        <v>551</v>
      </c>
      <c r="G446" s="73"/>
      <c r="H446" s="73"/>
      <c r="I446" s="190"/>
      <c r="J446" s="73"/>
      <c r="K446" s="73"/>
      <c r="L446" s="71"/>
      <c r="M446" s="234"/>
      <c r="N446" s="46"/>
      <c r="O446" s="46"/>
      <c r="P446" s="46"/>
      <c r="Q446" s="46"/>
      <c r="R446" s="46"/>
      <c r="S446" s="46"/>
      <c r="T446" s="94"/>
      <c r="AT446" s="23" t="s">
        <v>134</v>
      </c>
      <c r="AU446" s="23" t="s">
        <v>82</v>
      </c>
    </row>
    <row r="447" s="1" customFormat="1">
      <c r="B447" s="45"/>
      <c r="C447" s="73"/>
      <c r="D447" s="232" t="s">
        <v>136</v>
      </c>
      <c r="E447" s="73"/>
      <c r="F447" s="233" t="s">
        <v>303</v>
      </c>
      <c r="G447" s="73"/>
      <c r="H447" s="73"/>
      <c r="I447" s="190"/>
      <c r="J447" s="73"/>
      <c r="K447" s="73"/>
      <c r="L447" s="71"/>
      <c r="M447" s="234"/>
      <c r="N447" s="46"/>
      <c r="O447" s="46"/>
      <c r="P447" s="46"/>
      <c r="Q447" s="46"/>
      <c r="R447" s="46"/>
      <c r="S447" s="46"/>
      <c r="T447" s="94"/>
      <c r="AT447" s="23" t="s">
        <v>136</v>
      </c>
      <c r="AU447" s="23" t="s">
        <v>82</v>
      </c>
    </row>
    <row r="448" s="12" customFormat="1">
      <c r="B448" s="245"/>
      <c r="C448" s="246"/>
      <c r="D448" s="232" t="s">
        <v>199</v>
      </c>
      <c r="E448" s="247" t="s">
        <v>21</v>
      </c>
      <c r="F448" s="248" t="s">
        <v>552</v>
      </c>
      <c r="G448" s="246"/>
      <c r="H448" s="249">
        <v>25.763999999999999</v>
      </c>
      <c r="I448" s="250"/>
      <c r="J448" s="246"/>
      <c r="K448" s="246"/>
      <c r="L448" s="251"/>
      <c r="M448" s="252"/>
      <c r="N448" s="253"/>
      <c r="O448" s="253"/>
      <c r="P448" s="253"/>
      <c r="Q448" s="253"/>
      <c r="R448" s="253"/>
      <c r="S448" s="253"/>
      <c r="T448" s="254"/>
      <c r="AT448" s="255" t="s">
        <v>199</v>
      </c>
      <c r="AU448" s="255" t="s">
        <v>82</v>
      </c>
      <c r="AV448" s="12" t="s">
        <v>82</v>
      </c>
      <c r="AW448" s="12" t="s">
        <v>35</v>
      </c>
      <c r="AX448" s="12" t="s">
        <v>80</v>
      </c>
      <c r="AY448" s="255" t="s">
        <v>125</v>
      </c>
    </row>
    <row r="449" s="1" customFormat="1" ht="25.5" customHeight="1">
      <c r="B449" s="45"/>
      <c r="C449" s="220" t="s">
        <v>553</v>
      </c>
      <c r="D449" s="220" t="s">
        <v>127</v>
      </c>
      <c r="E449" s="221" t="s">
        <v>554</v>
      </c>
      <c r="F449" s="222" t="s">
        <v>555</v>
      </c>
      <c r="G449" s="223" t="s">
        <v>336</v>
      </c>
      <c r="H449" s="224">
        <v>25.763999999999999</v>
      </c>
      <c r="I449" s="225"/>
      <c r="J449" s="226">
        <f>ROUND(I449*H449,2)</f>
        <v>0</v>
      </c>
      <c r="K449" s="222" t="s">
        <v>131</v>
      </c>
      <c r="L449" s="71"/>
      <c r="M449" s="227" t="s">
        <v>21</v>
      </c>
      <c r="N449" s="228" t="s">
        <v>43</v>
      </c>
      <c r="O449" s="46"/>
      <c r="P449" s="229">
        <f>O449*H449</f>
        <v>0</v>
      </c>
      <c r="Q449" s="229">
        <v>0</v>
      </c>
      <c r="R449" s="229">
        <f>Q449*H449</f>
        <v>0</v>
      </c>
      <c r="S449" s="229">
        <v>0</v>
      </c>
      <c r="T449" s="230">
        <f>S449*H449</f>
        <v>0</v>
      </c>
      <c r="AR449" s="23" t="s">
        <v>132</v>
      </c>
      <c r="AT449" s="23" t="s">
        <v>127</v>
      </c>
      <c r="AU449" s="23" t="s">
        <v>82</v>
      </c>
      <c r="AY449" s="23" t="s">
        <v>125</v>
      </c>
      <c r="BE449" s="231">
        <f>IF(N449="základní",J449,0)</f>
        <v>0</v>
      </c>
      <c r="BF449" s="231">
        <f>IF(N449="snížená",J449,0)</f>
        <v>0</v>
      </c>
      <c r="BG449" s="231">
        <f>IF(N449="zákl. přenesená",J449,0)</f>
        <v>0</v>
      </c>
      <c r="BH449" s="231">
        <f>IF(N449="sníž. přenesená",J449,0)</f>
        <v>0</v>
      </c>
      <c r="BI449" s="231">
        <f>IF(N449="nulová",J449,0)</f>
        <v>0</v>
      </c>
      <c r="BJ449" s="23" t="s">
        <v>80</v>
      </c>
      <c r="BK449" s="231">
        <f>ROUND(I449*H449,2)</f>
        <v>0</v>
      </c>
      <c r="BL449" s="23" t="s">
        <v>132</v>
      </c>
      <c r="BM449" s="23" t="s">
        <v>556</v>
      </c>
    </row>
    <row r="450" s="1" customFormat="1">
      <c r="B450" s="45"/>
      <c r="C450" s="73"/>
      <c r="D450" s="232" t="s">
        <v>134</v>
      </c>
      <c r="E450" s="73"/>
      <c r="F450" s="233" t="s">
        <v>557</v>
      </c>
      <c r="G450" s="73"/>
      <c r="H450" s="73"/>
      <c r="I450" s="190"/>
      <c r="J450" s="73"/>
      <c r="K450" s="73"/>
      <c r="L450" s="71"/>
      <c r="M450" s="234"/>
      <c r="N450" s="46"/>
      <c r="O450" s="46"/>
      <c r="P450" s="46"/>
      <c r="Q450" s="46"/>
      <c r="R450" s="46"/>
      <c r="S450" s="46"/>
      <c r="T450" s="94"/>
      <c r="AT450" s="23" t="s">
        <v>134</v>
      </c>
      <c r="AU450" s="23" t="s">
        <v>82</v>
      </c>
    </row>
    <row r="451" s="1" customFormat="1" ht="38.25" customHeight="1">
      <c r="B451" s="45"/>
      <c r="C451" s="220" t="s">
        <v>558</v>
      </c>
      <c r="D451" s="220" t="s">
        <v>127</v>
      </c>
      <c r="E451" s="221" t="s">
        <v>559</v>
      </c>
      <c r="F451" s="222" t="s">
        <v>560</v>
      </c>
      <c r="G451" s="223" t="s">
        <v>336</v>
      </c>
      <c r="H451" s="224">
        <v>180.34800000000001</v>
      </c>
      <c r="I451" s="225"/>
      <c r="J451" s="226">
        <f>ROUND(I451*H451,2)</f>
        <v>0</v>
      </c>
      <c r="K451" s="222" t="s">
        <v>131</v>
      </c>
      <c r="L451" s="71"/>
      <c r="M451" s="227" t="s">
        <v>21</v>
      </c>
      <c r="N451" s="228" t="s">
        <v>43</v>
      </c>
      <c r="O451" s="46"/>
      <c r="P451" s="229">
        <f>O451*H451</f>
        <v>0</v>
      </c>
      <c r="Q451" s="229">
        <v>0</v>
      </c>
      <c r="R451" s="229">
        <f>Q451*H451</f>
        <v>0</v>
      </c>
      <c r="S451" s="229">
        <v>0</v>
      </c>
      <c r="T451" s="230">
        <f>S451*H451</f>
        <v>0</v>
      </c>
      <c r="AR451" s="23" t="s">
        <v>132</v>
      </c>
      <c r="AT451" s="23" t="s">
        <v>127</v>
      </c>
      <c r="AU451" s="23" t="s">
        <v>82</v>
      </c>
      <c r="AY451" s="23" t="s">
        <v>125</v>
      </c>
      <c r="BE451" s="231">
        <f>IF(N451="základní",J451,0)</f>
        <v>0</v>
      </c>
      <c r="BF451" s="231">
        <f>IF(N451="snížená",J451,0)</f>
        <v>0</v>
      </c>
      <c r="BG451" s="231">
        <f>IF(N451="zákl. přenesená",J451,0)</f>
        <v>0</v>
      </c>
      <c r="BH451" s="231">
        <f>IF(N451="sníž. přenesená",J451,0)</f>
        <v>0</v>
      </c>
      <c r="BI451" s="231">
        <f>IF(N451="nulová",J451,0)</f>
        <v>0</v>
      </c>
      <c r="BJ451" s="23" t="s">
        <v>80</v>
      </c>
      <c r="BK451" s="231">
        <f>ROUND(I451*H451,2)</f>
        <v>0</v>
      </c>
      <c r="BL451" s="23" t="s">
        <v>132</v>
      </c>
      <c r="BM451" s="23" t="s">
        <v>561</v>
      </c>
    </row>
    <row r="452" s="1" customFormat="1">
      <c r="B452" s="45"/>
      <c r="C452" s="73"/>
      <c r="D452" s="232" t="s">
        <v>134</v>
      </c>
      <c r="E452" s="73"/>
      <c r="F452" s="233" t="s">
        <v>557</v>
      </c>
      <c r="G452" s="73"/>
      <c r="H452" s="73"/>
      <c r="I452" s="190"/>
      <c r="J452" s="73"/>
      <c r="K452" s="73"/>
      <c r="L452" s="71"/>
      <c r="M452" s="234"/>
      <c r="N452" s="46"/>
      <c r="O452" s="46"/>
      <c r="P452" s="46"/>
      <c r="Q452" s="46"/>
      <c r="R452" s="46"/>
      <c r="S452" s="46"/>
      <c r="T452" s="94"/>
      <c r="AT452" s="23" t="s">
        <v>134</v>
      </c>
      <c r="AU452" s="23" t="s">
        <v>82</v>
      </c>
    </row>
    <row r="453" s="1" customFormat="1">
      <c r="B453" s="45"/>
      <c r="C453" s="73"/>
      <c r="D453" s="232" t="s">
        <v>136</v>
      </c>
      <c r="E453" s="73"/>
      <c r="F453" s="233" t="s">
        <v>303</v>
      </c>
      <c r="G453" s="73"/>
      <c r="H453" s="73"/>
      <c r="I453" s="190"/>
      <c r="J453" s="73"/>
      <c r="K453" s="73"/>
      <c r="L453" s="71"/>
      <c r="M453" s="234"/>
      <c r="N453" s="46"/>
      <c r="O453" s="46"/>
      <c r="P453" s="46"/>
      <c r="Q453" s="46"/>
      <c r="R453" s="46"/>
      <c r="S453" s="46"/>
      <c r="T453" s="94"/>
      <c r="AT453" s="23" t="s">
        <v>136</v>
      </c>
      <c r="AU453" s="23" t="s">
        <v>82</v>
      </c>
    </row>
    <row r="454" s="12" customFormat="1">
      <c r="B454" s="245"/>
      <c r="C454" s="246"/>
      <c r="D454" s="232" t="s">
        <v>199</v>
      </c>
      <c r="E454" s="247" t="s">
        <v>21</v>
      </c>
      <c r="F454" s="248" t="s">
        <v>562</v>
      </c>
      <c r="G454" s="246"/>
      <c r="H454" s="249">
        <v>180.34800000000001</v>
      </c>
      <c r="I454" s="250"/>
      <c r="J454" s="246"/>
      <c r="K454" s="246"/>
      <c r="L454" s="251"/>
      <c r="M454" s="252"/>
      <c r="N454" s="253"/>
      <c r="O454" s="253"/>
      <c r="P454" s="253"/>
      <c r="Q454" s="253"/>
      <c r="R454" s="253"/>
      <c r="S454" s="253"/>
      <c r="T454" s="254"/>
      <c r="AT454" s="255" t="s">
        <v>199</v>
      </c>
      <c r="AU454" s="255" t="s">
        <v>82</v>
      </c>
      <c r="AV454" s="12" t="s">
        <v>82</v>
      </c>
      <c r="AW454" s="12" t="s">
        <v>35</v>
      </c>
      <c r="AX454" s="12" t="s">
        <v>80</v>
      </c>
      <c r="AY454" s="255" t="s">
        <v>125</v>
      </c>
    </row>
    <row r="455" s="10" customFormat="1" ht="29.88" customHeight="1">
      <c r="B455" s="204"/>
      <c r="C455" s="205"/>
      <c r="D455" s="206" t="s">
        <v>71</v>
      </c>
      <c r="E455" s="218" t="s">
        <v>563</v>
      </c>
      <c r="F455" s="218" t="s">
        <v>564</v>
      </c>
      <c r="G455" s="205"/>
      <c r="H455" s="205"/>
      <c r="I455" s="208"/>
      <c r="J455" s="219">
        <f>BK455</f>
        <v>0</v>
      </c>
      <c r="K455" s="205"/>
      <c r="L455" s="210"/>
      <c r="M455" s="211"/>
      <c r="N455" s="212"/>
      <c r="O455" s="212"/>
      <c r="P455" s="213">
        <f>SUM(P456:P457)</f>
        <v>0</v>
      </c>
      <c r="Q455" s="212"/>
      <c r="R455" s="213">
        <f>SUM(R456:R457)</f>
        <v>0</v>
      </c>
      <c r="S455" s="212"/>
      <c r="T455" s="214">
        <f>SUM(T456:T457)</f>
        <v>0</v>
      </c>
      <c r="AR455" s="215" t="s">
        <v>80</v>
      </c>
      <c r="AT455" s="216" t="s">
        <v>71</v>
      </c>
      <c r="AU455" s="216" t="s">
        <v>80</v>
      </c>
      <c r="AY455" s="215" t="s">
        <v>125</v>
      </c>
      <c r="BK455" s="217">
        <f>SUM(BK456:BK457)</f>
        <v>0</v>
      </c>
    </row>
    <row r="456" s="1" customFormat="1" ht="25.5" customHeight="1">
      <c r="B456" s="45"/>
      <c r="C456" s="220" t="s">
        <v>565</v>
      </c>
      <c r="D456" s="220" t="s">
        <v>127</v>
      </c>
      <c r="E456" s="221" t="s">
        <v>566</v>
      </c>
      <c r="F456" s="222" t="s">
        <v>567</v>
      </c>
      <c r="G456" s="223" t="s">
        <v>336</v>
      </c>
      <c r="H456" s="224">
        <v>871.64800000000002</v>
      </c>
      <c r="I456" s="225"/>
      <c r="J456" s="226">
        <f>ROUND(I456*H456,2)</f>
        <v>0</v>
      </c>
      <c r="K456" s="222" t="s">
        <v>131</v>
      </c>
      <c r="L456" s="71"/>
      <c r="M456" s="227" t="s">
        <v>21</v>
      </c>
      <c r="N456" s="228" t="s">
        <v>43</v>
      </c>
      <c r="O456" s="46"/>
      <c r="P456" s="229">
        <f>O456*H456</f>
        <v>0</v>
      </c>
      <c r="Q456" s="229">
        <v>0</v>
      </c>
      <c r="R456" s="229">
        <f>Q456*H456</f>
        <v>0</v>
      </c>
      <c r="S456" s="229">
        <v>0</v>
      </c>
      <c r="T456" s="230">
        <f>S456*H456</f>
        <v>0</v>
      </c>
      <c r="AR456" s="23" t="s">
        <v>132</v>
      </c>
      <c r="AT456" s="23" t="s">
        <v>127</v>
      </c>
      <c r="AU456" s="23" t="s">
        <v>82</v>
      </c>
      <c r="AY456" s="23" t="s">
        <v>125</v>
      </c>
      <c r="BE456" s="231">
        <f>IF(N456="základní",J456,0)</f>
        <v>0</v>
      </c>
      <c r="BF456" s="231">
        <f>IF(N456="snížená",J456,0)</f>
        <v>0</v>
      </c>
      <c r="BG456" s="231">
        <f>IF(N456="zákl. přenesená",J456,0)</f>
        <v>0</v>
      </c>
      <c r="BH456" s="231">
        <f>IF(N456="sníž. přenesená",J456,0)</f>
        <v>0</v>
      </c>
      <c r="BI456" s="231">
        <f>IF(N456="nulová",J456,0)</f>
        <v>0</v>
      </c>
      <c r="BJ456" s="23" t="s">
        <v>80</v>
      </c>
      <c r="BK456" s="231">
        <f>ROUND(I456*H456,2)</f>
        <v>0</v>
      </c>
      <c r="BL456" s="23" t="s">
        <v>132</v>
      </c>
      <c r="BM456" s="23" t="s">
        <v>568</v>
      </c>
    </row>
    <row r="457" s="1" customFormat="1">
      <c r="B457" s="45"/>
      <c r="C457" s="73"/>
      <c r="D457" s="232" t="s">
        <v>134</v>
      </c>
      <c r="E457" s="73"/>
      <c r="F457" s="233" t="s">
        <v>569</v>
      </c>
      <c r="G457" s="73"/>
      <c r="H457" s="73"/>
      <c r="I457" s="190"/>
      <c r="J457" s="73"/>
      <c r="K457" s="73"/>
      <c r="L457" s="71"/>
      <c r="M457" s="234"/>
      <c r="N457" s="46"/>
      <c r="O457" s="46"/>
      <c r="P457" s="46"/>
      <c r="Q457" s="46"/>
      <c r="R457" s="46"/>
      <c r="S457" s="46"/>
      <c r="T457" s="94"/>
      <c r="AT457" s="23" t="s">
        <v>134</v>
      </c>
      <c r="AU457" s="23" t="s">
        <v>82</v>
      </c>
    </row>
    <row r="458" s="10" customFormat="1" ht="37.44" customHeight="1">
      <c r="B458" s="204"/>
      <c r="C458" s="205"/>
      <c r="D458" s="206" t="s">
        <v>71</v>
      </c>
      <c r="E458" s="207" t="s">
        <v>570</v>
      </c>
      <c r="F458" s="207" t="s">
        <v>571</v>
      </c>
      <c r="G458" s="205"/>
      <c r="H458" s="205"/>
      <c r="I458" s="208"/>
      <c r="J458" s="209">
        <f>BK458</f>
        <v>0</v>
      </c>
      <c r="K458" s="205"/>
      <c r="L458" s="210"/>
      <c r="M458" s="211"/>
      <c r="N458" s="212"/>
      <c r="O458" s="212"/>
      <c r="P458" s="213">
        <f>SUM(P459:P482)</f>
        <v>0</v>
      </c>
      <c r="Q458" s="212"/>
      <c r="R458" s="213">
        <f>SUM(R459:R482)</f>
        <v>0</v>
      </c>
      <c r="S458" s="212"/>
      <c r="T458" s="214">
        <f>SUM(T459:T482)</f>
        <v>0</v>
      </c>
      <c r="AR458" s="215" t="s">
        <v>132</v>
      </c>
      <c r="AT458" s="216" t="s">
        <v>71</v>
      </c>
      <c r="AU458" s="216" t="s">
        <v>72</v>
      </c>
      <c r="AY458" s="215" t="s">
        <v>125</v>
      </c>
      <c r="BK458" s="217">
        <f>SUM(BK459:BK482)</f>
        <v>0</v>
      </c>
    </row>
    <row r="459" s="1" customFormat="1" ht="16.5" customHeight="1">
      <c r="B459" s="45"/>
      <c r="C459" s="220" t="s">
        <v>572</v>
      </c>
      <c r="D459" s="220" t="s">
        <v>127</v>
      </c>
      <c r="E459" s="221" t="s">
        <v>573</v>
      </c>
      <c r="F459" s="222" t="s">
        <v>574</v>
      </c>
      <c r="G459" s="223" t="s">
        <v>575</v>
      </c>
      <c r="H459" s="224">
        <v>0.90000000000000002</v>
      </c>
      <c r="I459" s="225"/>
      <c r="J459" s="226">
        <f>ROUND(I459*H459,2)</f>
        <v>0</v>
      </c>
      <c r="K459" s="222" t="s">
        <v>21</v>
      </c>
      <c r="L459" s="71"/>
      <c r="M459" s="227" t="s">
        <v>21</v>
      </c>
      <c r="N459" s="228" t="s">
        <v>43</v>
      </c>
      <c r="O459" s="46"/>
      <c r="P459" s="229">
        <f>O459*H459</f>
        <v>0</v>
      </c>
      <c r="Q459" s="229">
        <v>0</v>
      </c>
      <c r="R459" s="229">
        <f>Q459*H459</f>
        <v>0</v>
      </c>
      <c r="S459" s="229">
        <v>0</v>
      </c>
      <c r="T459" s="230">
        <f>S459*H459</f>
        <v>0</v>
      </c>
      <c r="AR459" s="23" t="s">
        <v>576</v>
      </c>
      <c r="AT459" s="23" t="s">
        <v>127</v>
      </c>
      <c r="AU459" s="23" t="s">
        <v>80</v>
      </c>
      <c r="AY459" s="23" t="s">
        <v>125</v>
      </c>
      <c r="BE459" s="231">
        <f>IF(N459="základní",J459,0)</f>
        <v>0</v>
      </c>
      <c r="BF459" s="231">
        <f>IF(N459="snížená",J459,0)</f>
        <v>0</v>
      </c>
      <c r="BG459" s="231">
        <f>IF(N459="zákl. přenesená",J459,0)</f>
        <v>0</v>
      </c>
      <c r="BH459" s="231">
        <f>IF(N459="sníž. přenesená",J459,0)</f>
        <v>0</v>
      </c>
      <c r="BI459" s="231">
        <f>IF(N459="nulová",J459,0)</f>
        <v>0</v>
      </c>
      <c r="BJ459" s="23" t="s">
        <v>80</v>
      </c>
      <c r="BK459" s="231">
        <f>ROUND(I459*H459,2)</f>
        <v>0</v>
      </c>
      <c r="BL459" s="23" t="s">
        <v>576</v>
      </c>
      <c r="BM459" s="23" t="s">
        <v>577</v>
      </c>
    </row>
    <row r="460" s="1" customFormat="1">
      <c r="B460" s="45"/>
      <c r="C460" s="73"/>
      <c r="D460" s="232" t="s">
        <v>136</v>
      </c>
      <c r="E460" s="73"/>
      <c r="F460" s="233" t="s">
        <v>578</v>
      </c>
      <c r="G460" s="73"/>
      <c r="H460" s="73"/>
      <c r="I460" s="190"/>
      <c r="J460" s="73"/>
      <c r="K460" s="73"/>
      <c r="L460" s="71"/>
      <c r="M460" s="234"/>
      <c r="N460" s="46"/>
      <c r="O460" s="46"/>
      <c r="P460" s="46"/>
      <c r="Q460" s="46"/>
      <c r="R460" s="46"/>
      <c r="S460" s="46"/>
      <c r="T460" s="94"/>
      <c r="AT460" s="23" t="s">
        <v>136</v>
      </c>
      <c r="AU460" s="23" t="s">
        <v>80</v>
      </c>
    </row>
    <row r="461" s="1" customFormat="1" ht="25.5" customHeight="1">
      <c r="B461" s="45"/>
      <c r="C461" s="220" t="s">
        <v>579</v>
      </c>
      <c r="D461" s="220" t="s">
        <v>127</v>
      </c>
      <c r="E461" s="221" t="s">
        <v>580</v>
      </c>
      <c r="F461" s="222" t="s">
        <v>581</v>
      </c>
      <c r="G461" s="223" t="s">
        <v>145</v>
      </c>
      <c r="H461" s="224">
        <v>1</v>
      </c>
      <c r="I461" s="225"/>
      <c r="J461" s="226">
        <f>ROUND(I461*H461,2)</f>
        <v>0</v>
      </c>
      <c r="K461" s="222" t="s">
        <v>21</v>
      </c>
      <c r="L461" s="71"/>
      <c r="M461" s="227" t="s">
        <v>21</v>
      </c>
      <c r="N461" s="228" t="s">
        <v>43</v>
      </c>
      <c r="O461" s="46"/>
      <c r="P461" s="229">
        <f>O461*H461</f>
        <v>0</v>
      </c>
      <c r="Q461" s="229">
        <v>0</v>
      </c>
      <c r="R461" s="229">
        <f>Q461*H461</f>
        <v>0</v>
      </c>
      <c r="S461" s="229">
        <v>0</v>
      </c>
      <c r="T461" s="230">
        <f>S461*H461</f>
        <v>0</v>
      </c>
      <c r="AR461" s="23" t="s">
        <v>576</v>
      </c>
      <c r="AT461" s="23" t="s">
        <v>127</v>
      </c>
      <c r="AU461" s="23" t="s">
        <v>80</v>
      </c>
      <c r="AY461" s="23" t="s">
        <v>125</v>
      </c>
      <c r="BE461" s="231">
        <f>IF(N461="základní",J461,0)</f>
        <v>0</v>
      </c>
      <c r="BF461" s="231">
        <f>IF(N461="snížená",J461,0)</f>
        <v>0</v>
      </c>
      <c r="BG461" s="231">
        <f>IF(N461="zákl. přenesená",J461,0)</f>
        <v>0</v>
      </c>
      <c r="BH461" s="231">
        <f>IF(N461="sníž. přenesená",J461,0)</f>
        <v>0</v>
      </c>
      <c r="BI461" s="231">
        <f>IF(N461="nulová",J461,0)</f>
        <v>0</v>
      </c>
      <c r="BJ461" s="23" t="s">
        <v>80</v>
      </c>
      <c r="BK461" s="231">
        <f>ROUND(I461*H461,2)</f>
        <v>0</v>
      </c>
      <c r="BL461" s="23" t="s">
        <v>576</v>
      </c>
      <c r="BM461" s="23" t="s">
        <v>582</v>
      </c>
    </row>
    <row r="462" s="1" customFormat="1">
      <c r="B462" s="45"/>
      <c r="C462" s="73"/>
      <c r="D462" s="232" t="s">
        <v>136</v>
      </c>
      <c r="E462" s="73"/>
      <c r="F462" s="233" t="s">
        <v>419</v>
      </c>
      <c r="G462" s="73"/>
      <c r="H462" s="73"/>
      <c r="I462" s="190"/>
      <c r="J462" s="73"/>
      <c r="K462" s="73"/>
      <c r="L462" s="71"/>
      <c r="M462" s="234"/>
      <c r="N462" s="46"/>
      <c r="O462" s="46"/>
      <c r="P462" s="46"/>
      <c r="Q462" s="46"/>
      <c r="R462" s="46"/>
      <c r="S462" s="46"/>
      <c r="T462" s="94"/>
      <c r="AT462" s="23" t="s">
        <v>136</v>
      </c>
      <c r="AU462" s="23" t="s">
        <v>80</v>
      </c>
    </row>
    <row r="463" s="1" customFormat="1" ht="16.5" customHeight="1">
      <c r="B463" s="45"/>
      <c r="C463" s="220" t="s">
        <v>583</v>
      </c>
      <c r="D463" s="220" t="s">
        <v>127</v>
      </c>
      <c r="E463" s="221" t="s">
        <v>584</v>
      </c>
      <c r="F463" s="222" t="s">
        <v>585</v>
      </c>
      <c r="G463" s="223" t="s">
        <v>145</v>
      </c>
      <c r="H463" s="224">
        <v>1</v>
      </c>
      <c r="I463" s="225"/>
      <c r="J463" s="226">
        <f>ROUND(I463*H463,2)</f>
        <v>0</v>
      </c>
      <c r="K463" s="222" t="s">
        <v>21</v>
      </c>
      <c r="L463" s="71"/>
      <c r="M463" s="227" t="s">
        <v>21</v>
      </c>
      <c r="N463" s="228" t="s">
        <v>43</v>
      </c>
      <c r="O463" s="46"/>
      <c r="P463" s="229">
        <f>O463*H463</f>
        <v>0</v>
      </c>
      <c r="Q463" s="229">
        <v>0</v>
      </c>
      <c r="R463" s="229">
        <f>Q463*H463</f>
        <v>0</v>
      </c>
      <c r="S463" s="229">
        <v>0</v>
      </c>
      <c r="T463" s="230">
        <f>S463*H463</f>
        <v>0</v>
      </c>
      <c r="AR463" s="23" t="s">
        <v>576</v>
      </c>
      <c r="AT463" s="23" t="s">
        <v>127</v>
      </c>
      <c r="AU463" s="23" t="s">
        <v>80</v>
      </c>
      <c r="AY463" s="23" t="s">
        <v>125</v>
      </c>
      <c r="BE463" s="231">
        <f>IF(N463="základní",J463,0)</f>
        <v>0</v>
      </c>
      <c r="BF463" s="231">
        <f>IF(N463="snížená",J463,0)</f>
        <v>0</v>
      </c>
      <c r="BG463" s="231">
        <f>IF(N463="zákl. přenesená",J463,0)</f>
        <v>0</v>
      </c>
      <c r="BH463" s="231">
        <f>IF(N463="sníž. přenesená",J463,0)</f>
        <v>0</v>
      </c>
      <c r="BI463" s="231">
        <f>IF(N463="nulová",J463,0)</f>
        <v>0</v>
      </c>
      <c r="BJ463" s="23" t="s">
        <v>80</v>
      </c>
      <c r="BK463" s="231">
        <f>ROUND(I463*H463,2)</f>
        <v>0</v>
      </c>
      <c r="BL463" s="23" t="s">
        <v>576</v>
      </c>
      <c r="BM463" s="23" t="s">
        <v>586</v>
      </c>
    </row>
    <row r="464" s="1" customFormat="1">
      <c r="B464" s="45"/>
      <c r="C464" s="73"/>
      <c r="D464" s="232" t="s">
        <v>136</v>
      </c>
      <c r="E464" s="73"/>
      <c r="F464" s="233" t="s">
        <v>587</v>
      </c>
      <c r="G464" s="73"/>
      <c r="H464" s="73"/>
      <c r="I464" s="190"/>
      <c r="J464" s="73"/>
      <c r="K464" s="73"/>
      <c r="L464" s="71"/>
      <c r="M464" s="234"/>
      <c r="N464" s="46"/>
      <c r="O464" s="46"/>
      <c r="P464" s="46"/>
      <c r="Q464" s="46"/>
      <c r="R464" s="46"/>
      <c r="S464" s="46"/>
      <c r="T464" s="94"/>
      <c r="AT464" s="23" t="s">
        <v>136</v>
      </c>
      <c r="AU464" s="23" t="s">
        <v>80</v>
      </c>
    </row>
    <row r="465" s="1" customFormat="1" ht="25.5" customHeight="1">
      <c r="B465" s="45"/>
      <c r="C465" s="220" t="s">
        <v>588</v>
      </c>
      <c r="D465" s="220" t="s">
        <v>127</v>
      </c>
      <c r="E465" s="221" t="s">
        <v>589</v>
      </c>
      <c r="F465" s="222" t="s">
        <v>590</v>
      </c>
      <c r="G465" s="223" t="s">
        <v>145</v>
      </c>
      <c r="H465" s="224">
        <v>1</v>
      </c>
      <c r="I465" s="225"/>
      <c r="J465" s="226">
        <f>ROUND(I465*H465,2)</f>
        <v>0</v>
      </c>
      <c r="K465" s="222" t="s">
        <v>21</v>
      </c>
      <c r="L465" s="71"/>
      <c r="M465" s="227" t="s">
        <v>21</v>
      </c>
      <c r="N465" s="228" t="s">
        <v>43</v>
      </c>
      <c r="O465" s="46"/>
      <c r="P465" s="229">
        <f>O465*H465</f>
        <v>0</v>
      </c>
      <c r="Q465" s="229">
        <v>0</v>
      </c>
      <c r="R465" s="229">
        <f>Q465*H465</f>
        <v>0</v>
      </c>
      <c r="S465" s="229">
        <v>0</v>
      </c>
      <c r="T465" s="230">
        <f>S465*H465</f>
        <v>0</v>
      </c>
      <c r="AR465" s="23" t="s">
        <v>576</v>
      </c>
      <c r="AT465" s="23" t="s">
        <v>127</v>
      </c>
      <c r="AU465" s="23" t="s">
        <v>80</v>
      </c>
      <c r="AY465" s="23" t="s">
        <v>125</v>
      </c>
      <c r="BE465" s="231">
        <f>IF(N465="základní",J465,0)</f>
        <v>0</v>
      </c>
      <c r="BF465" s="231">
        <f>IF(N465="snížená",J465,0)</f>
        <v>0</v>
      </c>
      <c r="BG465" s="231">
        <f>IF(N465="zákl. přenesená",J465,0)</f>
        <v>0</v>
      </c>
      <c r="BH465" s="231">
        <f>IF(N465="sníž. přenesená",J465,0)</f>
        <v>0</v>
      </c>
      <c r="BI465" s="231">
        <f>IF(N465="nulová",J465,0)</f>
        <v>0</v>
      </c>
      <c r="BJ465" s="23" t="s">
        <v>80</v>
      </c>
      <c r="BK465" s="231">
        <f>ROUND(I465*H465,2)</f>
        <v>0</v>
      </c>
      <c r="BL465" s="23" t="s">
        <v>576</v>
      </c>
      <c r="BM465" s="23" t="s">
        <v>591</v>
      </c>
    </row>
    <row r="466" s="1" customFormat="1">
      <c r="B466" s="45"/>
      <c r="C466" s="73"/>
      <c r="D466" s="232" t="s">
        <v>136</v>
      </c>
      <c r="E466" s="73"/>
      <c r="F466" s="233" t="s">
        <v>419</v>
      </c>
      <c r="G466" s="73"/>
      <c r="H466" s="73"/>
      <c r="I466" s="190"/>
      <c r="J466" s="73"/>
      <c r="K466" s="73"/>
      <c r="L466" s="71"/>
      <c r="M466" s="234"/>
      <c r="N466" s="46"/>
      <c r="O466" s="46"/>
      <c r="P466" s="46"/>
      <c r="Q466" s="46"/>
      <c r="R466" s="46"/>
      <c r="S466" s="46"/>
      <c r="T466" s="94"/>
      <c r="AT466" s="23" t="s">
        <v>136</v>
      </c>
      <c r="AU466" s="23" t="s">
        <v>80</v>
      </c>
    </row>
    <row r="467" s="1" customFormat="1" ht="25.5" customHeight="1">
      <c r="B467" s="45"/>
      <c r="C467" s="220" t="s">
        <v>592</v>
      </c>
      <c r="D467" s="220" t="s">
        <v>127</v>
      </c>
      <c r="E467" s="221" t="s">
        <v>593</v>
      </c>
      <c r="F467" s="222" t="s">
        <v>594</v>
      </c>
      <c r="G467" s="223" t="s">
        <v>575</v>
      </c>
      <c r="H467" s="224">
        <v>0.90000000000000002</v>
      </c>
      <c r="I467" s="225"/>
      <c r="J467" s="226">
        <f>ROUND(I467*H467,2)</f>
        <v>0</v>
      </c>
      <c r="K467" s="222" t="s">
        <v>21</v>
      </c>
      <c r="L467" s="71"/>
      <c r="M467" s="227" t="s">
        <v>21</v>
      </c>
      <c r="N467" s="228" t="s">
        <v>43</v>
      </c>
      <c r="O467" s="46"/>
      <c r="P467" s="229">
        <f>O467*H467</f>
        <v>0</v>
      </c>
      <c r="Q467" s="229">
        <v>0</v>
      </c>
      <c r="R467" s="229">
        <f>Q467*H467</f>
        <v>0</v>
      </c>
      <c r="S467" s="229">
        <v>0</v>
      </c>
      <c r="T467" s="230">
        <f>S467*H467</f>
        <v>0</v>
      </c>
      <c r="AR467" s="23" t="s">
        <v>576</v>
      </c>
      <c r="AT467" s="23" t="s">
        <v>127</v>
      </c>
      <c r="AU467" s="23" t="s">
        <v>80</v>
      </c>
      <c r="AY467" s="23" t="s">
        <v>125</v>
      </c>
      <c r="BE467" s="231">
        <f>IF(N467="základní",J467,0)</f>
        <v>0</v>
      </c>
      <c r="BF467" s="231">
        <f>IF(N467="snížená",J467,0)</f>
        <v>0</v>
      </c>
      <c r="BG467" s="231">
        <f>IF(N467="zákl. přenesená",J467,0)</f>
        <v>0</v>
      </c>
      <c r="BH467" s="231">
        <f>IF(N467="sníž. přenesená",J467,0)</f>
        <v>0</v>
      </c>
      <c r="BI467" s="231">
        <f>IF(N467="nulová",J467,0)</f>
        <v>0</v>
      </c>
      <c r="BJ467" s="23" t="s">
        <v>80</v>
      </c>
      <c r="BK467" s="231">
        <f>ROUND(I467*H467,2)</f>
        <v>0</v>
      </c>
      <c r="BL467" s="23" t="s">
        <v>576</v>
      </c>
      <c r="BM467" s="23" t="s">
        <v>595</v>
      </c>
    </row>
    <row r="468" s="1" customFormat="1">
      <c r="B468" s="45"/>
      <c r="C468" s="73"/>
      <c r="D468" s="232" t="s">
        <v>136</v>
      </c>
      <c r="E468" s="73"/>
      <c r="F468" s="233" t="s">
        <v>596</v>
      </c>
      <c r="G468" s="73"/>
      <c r="H468" s="73"/>
      <c r="I468" s="190"/>
      <c r="J468" s="73"/>
      <c r="K468" s="73"/>
      <c r="L468" s="71"/>
      <c r="M468" s="234"/>
      <c r="N468" s="46"/>
      <c r="O468" s="46"/>
      <c r="P468" s="46"/>
      <c r="Q468" s="46"/>
      <c r="R468" s="46"/>
      <c r="S468" s="46"/>
      <c r="T468" s="94"/>
      <c r="AT468" s="23" t="s">
        <v>136</v>
      </c>
      <c r="AU468" s="23" t="s">
        <v>80</v>
      </c>
    </row>
    <row r="469" s="1" customFormat="1" ht="16.5" customHeight="1">
      <c r="B469" s="45"/>
      <c r="C469" s="220" t="s">
        <v>597</v>
      </c>
      <c r="D469" s="220" t="s">
        <v>127</v>
      </c>
      <c r="E469" s="221" t="s">
        <v>598</v>
      </c>
      <c r="F469" s="222" t="s">
        <v>599</v>
      </c>
      <c r="G469" s="223" t="s">
        <v>575</v>
      </c>
      <c r="H469" s="224">
        <v>0.90000000000000002</v>
      </c>
      <c r="I469" s="225"/>
      <c r="J469" s="226">
        <f>ROUND(I469*H469,2)</f>
        <v>0</v>
      </c>
      <c r="K469" s="222" t="s">
        <v>21</v>
      </c>
      <c r="L469" s="71"/>
      <c r="M469" s="227" t="s">
        <v>21</v>
      </c>
      <c r="N469" s="228" t="s">
        <v>43</v>
      </c>
      <c r="O469" s="46"/>
      <c r="P469" s="229">
        <f>O469*H469</f>
        <v>0</v>
      </c>
      <c r="Q469" s="229">
        <v>0</v>
      </c>
      <c r="R469" s="229">
        <f>Q469*H469</f>
        <v>0</v>
      </c>
      <c r="S469" s="229">
        <v>0</v>
      </c>
      <c r="T469" s="230">
        <f>S469*H469</f>
        <v>0</v>
      </c>
      <c r="AR469" s="23" t="s">
        <v>576</v>
      </c>
      <c r="AT469" s="23" t="s">
        <v>127</v>
      </c>
      <c r="AU469" s="23" t="s">
        <v>80</v>
      </c>
      <c r="AY469" s="23" t="s">
        <v>125</v>
      </c>
      <c r="BE469" s="231">
        <f>IF(N469="základní",J469,0)</f>
        <v>0</v>
      </c>
      <c r="BF469" s="231">
        <f>IF(N469="snížená",J469,0)</f>
        <v>0</v>
      </c>
      <c r="BG469" s="231">
        <f>IF(N469="zákl. přenesená",J469,0)</f>
        <v>0</v>
      </c>
      <c r="BH469" s="231">
        <f>IF(N469="sníž. přenesená",J469,0)</f>
        <v>0</v>
      </c>
      <c r="BI469" s="231">
        <f>IF(N469="nulová",J469,0)</f>
        <v>0</v>
      </c>
      <c r="BJ469" s="23" t="s">
        <v>80</v>
      </c>
      <c r="BK469" s="231">
        <f>ROUND(I469*H469,2)</f>
        <v>0</v>
      </c>
      <c r="BL469" s="23" t="s">
        <v>576</v>
      </c>
      <c r="BM469" s="23" t="s">
        <v>600</v>
      </c>
    </row>
    <row r="470" s="1" customFormat="1">
      <c r="B470" s="45"/>
      <c r="C470" s="73"/>
      <c r="D470" s="232" t="s">
        <v>136</v>
      </c>
      <c r="E470" s="73"/>
      <c r="F470" s="233" t="s">
        <v>601</v>
      </c>
      <c r="G470" s="73"/>
      <c r="H470" s="73"/>
      <c r="I470" s="190"/>
      <c r="J470" s="73"/>
      <c r="K470" s="73"/>
      <c r="L470" s="71"/>
      <c r="M470" s="234"/>
      <c r="N470" s="46"/>
      <c r="O470" s="46"/>
      <c r="P470" s="46"/>
      <c r="Q470" s="46"/>
      <c r="R470" s="46"/>
      <c r="S470" s="46"/>
      <c r="T470" s="94"/>
      <c r="AT470" s="23" t="s">
        <v>136</v>
      </c>
      <c r="AU470" s="23" t="s">
        <v>80</v>
      </c>
    </row>
    <row r="471" s="1" customFormat="1" ht="16.5" customHeight="1">
      <c r="B471" s="45"/>
      <c r="C471" s="220" t="s">
        <v>602</v>
      </c>
      <c r="D471" s="220" t="s">
        <v>127</v>
      </c>
      <c r="E471" s="221" t="s">
        <v>603</v>
      </c>
      <c r="F471" s="222" t="s">
        <v>604</v>
      </c>
      <c r="G471" s="223" t="s">
        <v>575</v>
      </c>
      <c r="H471" s="224">
        <v>0.90000000000000002</v>
      </c>
      <c r="I471" s="225"/>
      <c r="J471" s="226">
        <f>ROUND(I471*H471,2)</f>
        <v>0</v>
      </c>
      <c r="K471" s="222" t="s">
        <v>21</v>
      </c>
      <c r="L471" s="71"/>
      <c r="M471" s="227" t="s">
        <v>21</v>
      </c>
      <c r="N471" s="228" t="s">
        <v>43</v>
      </c>
      <c r="O471" s="46"/>
      <c r="P471" s="229">
        <f>O471*H471</f>
        <v>0</v>
      </c>
      <c r="Q471" s="229">
        <v>0</v>
      </c>
      <c r="R471" s="229">
        <f>Q471*H471</f>
        <v>0</v>
      </c>
      <c r="S471" s="229">
        <v>0</v>
      </c>
      <c r="T471" s="230">
        <f>S471*H471</f>
        <v>0</v>
      </c>
      <c r="AR471" s="23" t="s">
        <v>576</v>
      </c>
      <c r="AT471" s="23" t="s">
        <v>127</v>
      </c>
      <c r="AU471" s="23" t="s">
        <v>80</v>
      </c>
      <c r="AY471" s="23" t="s">
        <v>125</v>
      </c>
      <c r="BE471" s="231">
        <f>IF(N471="základní",J471,0)</f>
        <v>0</v>
      </c>
      <c r="BF471" s="231">
        <f>IF(N471="snížená",J471,0)</f>
        <v>0</v>
      </c>
      <c r="BG471" s="231">
        <f>IF(N471="zákl. přenesená",J471,0)</f>
        <v>0</v>
      </c>
      <c r="BH471" s="231">
        <f>IF(N471="sníž. přenesená",J471,0)</f>
        <v>0</v>
      </c>
      <c r="BI471" s="231">
        <f>IF(N471="nulová",J471,0)</f>
        <v>0</v>
      </c>
      <c r="BJ471" s="23" t="s">
        <v>80</v>
      </c>
      <c r="BK471" s="231">
        <f>ROUND(I471*H471,2)</f>
        <v>0</v>
      </c>
      <c r="BL471" s="23" t="s">
        <v>576</v>
      </c>
      <c r="BM471" s="23" t="s">
        <v>605</v>
      </c>
    </row>
    <row r="472" s="1" customFormat="1">
      <c r="B472" s="45"/>
      <c r="C472" s="73"/>
      <c r="D472" s="232" t="s">
        <v>136</v>
      </c>
      <c r="E472" s="73"/>
      <c r="F472" s="233" t="s">
        <v>606</v>
      </c>
      <c r="G472" s="73"/>
      <c r="H472" s="73"/>
      <c r="I472" s="190"/>
      <c r="J472" s="73"/>
      <c r="K472" s="73"/>
      <c r="L472" s="71"/>
      <c r="M472" s="234"/>
      <c r="N472" s="46"/>
      <c r="O472" s="46"/>
      <c r="P472" s="46"/>
      <c r="Q472" s="46"/>
      <c r="R472" s="46"/>
      <c r="S472" s="46"/>
      <c r="T472" s="94"/>
      <c r="AT472" s="23" t="s">
        <v>136</v>
      </c>
      <c r="AU472" s="23" t="s">
        <v>80</v>
      </c>
    </row>
    <row r="473" s="1" customFormat="1" ht="25.5" customHeight="1">
      <c r="B473" s="45"/>
      <c r="C473" s="220" t="s">
        <v>607</v>
      </c>
      <c r="D473" s="220" t="s">
        <v>127</v>
      </c>
      <c r="E473" s="221" t="s">
        <v>608</v>
      </c>
      <c r="F473" s="222" t="s">
        <v>609</v>
      </c>
      <c r="G473" s="223" t="s">
        <v>575</v>
      </c>
      <c r="H473" s="224">
        <v>0.90000000000000002</v>
      </c>
      <c r="I473" s="225"/>
      <c r="J473" s="226">
        <f>ROUND(I473*H473,2)</f>
        <v>0</v>
      </c>
      <c r="K473" s="222" t="s">
        <v>21</v>
      </c>
      <c r="L473" s="71"/>
      <c r="M473" s="227" t="s">
        <v>21</v>
      </c>
      <c r="N473" s="228" t="s">
        <v>43</v>
      </c>
      <c r="O473" s="46"/>
      <c r="P473" s="229">
        <f>O473*H473</f>
        <v>0</v>
      </c>
      <c r="Q473" s="229">
        <v>0</v>
      </c>
      <c r="R473" s="229">
        <f>Q473*H473</f>
        <v>0</v>
      </c>
      <c r="S473" s="229">
        <v>0</v>
      </c>
      <c r="T473" s="230">
        <f>S473*H473</f>
        <v>0</v>
      </c>
      <c r="AR473" s="23" t="s">
        <v>576</v>
      </c>
      <c r="AT473" s="23" t="s">
        <v>127</v>
      </c>
      <c r="AU473" s="23" t="s">
        <v>80</v>
      </c>
      <c r="AY473" s="23" t="s">
        <v>125</v>
      </c>
      <c r="BE473" s="231">
        <f>IF(N473="základní",J473,0)</f>
        <v>0</v>
      </c>
      <c r="BF473" s="231">
        <f>IF(N473="snížená",J473,0)</f>
        <v>0</v>
      </c>
      <c r="BG473" s="231">
        <f>IF(N473="zákl. přenesená",J473,0)</f>
        <v>0</v>
      </c>
      <c r="BH473" s="231">
        <f>IF(N473="sníž. přenesená",J473,0)</f>
        <v>0</v>
      </c>
      <c r="BI473" s="231">
        <f>IF(N473="nulová",J473,0)</f>
        <v>0</v>
      </c>
      <c r="BJ473" s="23" t="s">
        <v>80</v>
      </c>
      <c r="BK473" s="231">
        <f>ROUND(I473*H473,2)</f>
        <v>0</v>
      </c>
      <c r="BL473" s="23" t="s">
        <v>576</v>
      </c>
      <c r="BM473" s="23" t="s">
        <v>610</v>
      </c>
    </row>
    <row r="474" s="1" customFormat="1" ht="16.5" customHeight="1">
      <c r="B474" s="45"/>
      <c r="C474" s="220" t="s">
        <v>611</v>
      </c>
      <c r="D474" s="220" t="s">
        <v>127</v>
      </c>
      <c r="E474" s="221" t="s">
        <v>612</v>
      </c>
      <c r="F474" s="222" t="s">
        <v>613</v>
      </c>
      <c r="G474" s="223" t="s">
        <v>575</v>
      </c>
      <c r="H474" s="224">
        <v>0.90000000000000002</v>
      </c>
      <c r="I474" s="225"/>
      <c r="J474" s="226">
        <f>ROUND(I474*H474,2)</f>
        <v>0</v>
      </c>
      <c r="K474" s="222" t="s">
        <v>21</v>
      </c>
      <c r="L474" s="71"/>
      <c r="M474" s="227" t="s">
        <v>21</v>
      </c>
      <c r="N474" s="228" t="s">
        <v>43</v>
      </c>
      <c r="O474" s="46"/>
      <c r="P474" s="229">
        <f>O474*H474</f>
        <v>0</v>
      </c>
      <c r="Q474" s="229">
        <v>0</v>
      </c>
      <c r="R474" s="229">
        <f>Q474*H474</f>
        <v>0</v>
      </c>
      <c r="S474" s="229">
        <v>0</v>
      </c>
      <c r="T474" s="230">
        <f>S474*H474</f>
        <v>0</v>
      </c>
      <c r="AR474" s="23" t="s">
        <v>576</v>
      </c>
      <c r="AT474" s="23" t="s">
        <v>127</v>
      </c>
      <c r="AU474" s="23" t="s">
        <v>80</v>
      </c>
      <c r="AY474" s="23" t="s">
        <v>125</v>
      </c>
      <c r="BE474" s="231">
        <f>IF(N474="základní",J474,0)</f>
        <v>0</v>
      </c>
      <c r="BF474" s="231">
        <f>IF(N474="snížená",J474,0)</f>
        <v>0</v>
      </c>
      <c r="BG474" s="231">
        <f>IF(N474="zákl. přenesená",J474,0)</f>
        <v>0</v>
      </c>
      <c r="BH474" s="231">
        <f>IF(N474="sníž. přenesená",J474,0)</f>
        <v>0</v>
      </c>
      <c r="BI474" s="231">
        <f>IF(N474="nulová",J474,0)</f>
        <v>0</v>
      </c>
      <c r="BJ474" s="23" t="s">
        <v>80</v>
      </c>
      <c r="BK474" s="231">
        <f>ROUND(I474*H474,2)</f>
        <v>0</v>
      </c>
      <c r="BL474" s="23" t="s">
        <v>576</v>
      </c>
      <c r="BM474" s="23" t="s">
        <v>614</v>
      </c>
    </row>
    <row r="475" s="1" customFormat="1" ht="16.5" customHeight="1">
      <c r="B475" s="45"/>
      <c r="C475" s="220" t="s">
        <v>615</v>
      </c>
      <c r="D475" s="220" t="s">
        <v>127</v>
      </c>
      <c r="E475" s="221" t="s">
        <v>616</v>
      </c>
      <c r="F475" s="222" t="s">
        <v>617</v>
      </c>
      <c r="G475" s="223" t="s">
        <v>575</v>
      </c>
      <c r="H475" s="224">
        <v>0.90000000000000002</v>
      </c>
      <c r="I475" s="225"/>
      <c r="J475" s="226">
        <f>ROUND(I475*H475,2)</f>
        <v>0</v>
      </c>
      <c r="K475" s="222" t="s">
        <v>21</v>
      </c>
      <c r="L475" s="71"/>
      <c r="M475" s="227" t="s">
        <v>21</v>
      </c>
      <c r="N475" s="228" t="s">
        <v>43</v>
      </c>
      <c r="O475" s="46"/>
      <c r="P475" s="229">
        <f>O475*H475</f>
        <v>0</v>
      </c>
      <c r="Q475" s="229">
        <v>0</v>
      </c>
      <c r="R475" s="229">
        <f>Q475*H475</f>
        <v>0</v>
      </c>
      <c r="S475" s="229">
        <v>0</v>
      </c>
      <c r="T475" s="230">
        <f>S475*H475</f>
        <v>0</v>
      </c>
      <c r="AR475" s="23" t="s">
        <v>576</v>
      </c>
      <c r="AT475" s="23" t="s">
        <v>127</v>
      </c>
      <c r="AU475" s="23" t="s">
        <v>80</v>
      </c>
      <c r="AY475" s="23" t="s">
        <v>125</v>
      </c>
      <c r="BE475" s="231">
        <f>IF(N475="základní",J475,0)</f>
        <v>0</v>
      </c>
      <c r="BF475" s="231">
        <f>IF(N475="snížená",J475,0)</f>
        <v>0</v>
      </c>
      <c r="BG475" s="231">
        <f>IF(N475="zákl. přenesená",J475,0)</f>
        <v>0</v>
      </c>
      <c r="BH475" s="231">
        <f>IF(N475="sníž. přenesená",J475,0)</f>
        <v>0</v>
      </c>
      <c r="BI475" s="231">
        <f>IF(N475="nulová",J475,0)</f>
        <v>0</v>
      </c>
      <c r="BJ475" s="23" t="s">
        <v>80</v>
      </c>
      <c r="BK475" s="231">
        <f>ROUND(I475*H475,2)</f>
        <v>0</v>
      </c>
      <c r="BL475" s="23" t="s">
        <v>576</v>
      </c>
      <c r="BM475" s="23" t="s">
        <v>618</v>
      </c>
    </row>
    <row r="476" s="1" customFormat="1" ht="16.5" customHeight="1">
      <c r="B476" s="45"/>
      <c r="C476" s="220" t="s">
        <v>619</v>
      </c>
      <c r="D476" s="220" t="s">
        <v>127</v>
      </c>
      <c r="E476" s="221" t="s">
        <v>620</v>
      </c>
      <c r="F476" s="222" t="s">
        <v>621</v>
      </c>
      <c r="G476" s="223" t="s">
        <v>541</v>
      </c>
      <c r="H476" s="224">
        <v>6</v>
      </c>
      <c r="I476" s="225"/>
      <c r="J476" s="226">
        <f>ROUND(I476*H476,2)</f>
        <v>0</v>
      </c>
      <c r="K476" s="222" t="s">
        <v>21</v>
      </c>
      <c r="L476" s="71"/>
      <c r="M476" s="227" t="s">
        <v>21</v>
      </c>
      <c r="N476" s="228" t="s">
        <v>43</v>
      </c>
      <c r="O476" s="46"/>
      <c r="P476" s="229">
        <f>O476*H476</f>
        <v>0</v>
      </c>
      <c r="Q476" s="229">
        <v>0</v>
      </c>
      <c r="R476" s="229">
        <f>Q476*H476</f>
        <v>0</v>
      </c>
      <c r="S476" s="229">
        <v>0</v>
      </c>
      <c r="T476" s="230">
        <f>S476*H476</f>
        <v>0</v>
      </c>
      <c r="AR476" s="23" t="s">
        <v>576</v>
      </c>
      <c r="AT476" s="23" t="s">
        <v>127</v>
      </c>
      <c r="AU476" s="23" t="s">
        <v>80</v>
      </c>
      <c r="AY476" s="23" t="s">
        <v>125</v>
      </c>
      <c r="BE476" s="231">
        <f>IF(N476="základní",J476,0)</f>
        <v>0</v>
      </c>
      <c r="BF476" s="231">
        <f>IF(N476="snížená",J476,0)</f>
        <v>0</v>
      </c>
      <c r="BG476" s="231">
        <f>IF(N476="zákl. přenesená",J476,0)</f>
        <v>0</v>
      </c>
      <c r="BH476" s="231">
        <f>IF(N476="sníž. přenesená",J476,0)</f>
        <v>0</v>
      </c>
      <c r="BI476" s="231">
        <f>IF(N476="nulová",J476,0)</f>
        <v>0</v>
      </c>
      <c r="BJ476" s="23" t="s">
        <v>80</v>
      </c>
      <c r="BK476" s="231">
        <f>ROUND(I476*H476,2)</f>
        <v>0</v>
      </c>
      <c r="BL476" s="23" t="s">
        <v>576</v>
      </c>
      <c r="BM476" s="23" t="s">
        <v>622</v>
      </c>
    </row>
    <row r="477" s="1" customFormat="1">
      <c r="B477" s="45"/>
      <c r="C477" s="73"/>
      <c r="D477" s="232" t="s">
        <v>136</v>
      </c>
      <c r="E477" s="73"/>
      <c r="F477" s="233" t="s">
        <v>623</v>
      </c>
      <c r="G477" s="73"/>
      <c r="H477" s="73"/>
      <c r="I477" s="190"/>
      <c r="J477" s="73"/>
      <c r="K477" s="73"/>
      <c r="L477" s="71"/>
      <c r="M477" s="234"/>
      <c r="N477" s="46"/>
      <c r="O477" s="46"/>
      <c r="P477" s="46"/>
      <c r="Q477" s="46"/>
      <c r="R477" s="46"/>
      <c r="S477" s="46"/>
      <c r="T477" s="94"/>
      <c r="AT477" s="23" t="s">
        <v>136</v>
      </c>
      <c r="AU477" s="23" t="s">
        <v>80</v>
      </c>
    </row>
    <row r="478" s="1" customFormat="1" ht="16.5" customHeight="1">
      <c r="B478" s="45"/>
      <c r="C478" s="220" t="s">
        <v>624</v>
      </c>
      <c r="D478" s="220" t="s">
        <v>127</v>
      </c>
      <c r="E478" s="221" t="s">
        <v>625</v>
      </c>
      <c r="F478" s="222" t="s">
        <v>626</v>
      </c>
      <c r="G478" s="223" t="s">
        <v>145</v>
      </c>
      <c r="H478" s="224">
        <v>3</v>
      </c>
      <c r="I478" s="225"/>
      <c r="J478" s="226">
        <f>ROUND(I478*H478,2)</f>
        <v>0</v>
      </c>
      <c r="K478" s="222" t="s">
        <v>21</v>
      </c>
      <c r="L478" s="71"/>
      <c r="M478" s="227" t="s">
        <v>21</v>
      </c>
      <c r="N478" s="228" t="s">
        <v>43</v>
      </c>
      <c r="O478" s="46"/>
      <c r="P478" s="229">
        <f>O478*H478</f>
        <v>0</v>
      </c>
      <c r="Q478" s="229">
        <v>0</v>
      </c>
      <c r="R478" s="229">
        <f>Q478*H478</f>
        <v>0</v>
      </c>
      <c r="S478" s="229">
        <v>0</v>
      </c>
      <c r="T478" s="230">
        <f>S478*H478</f>
        <v>0</v>
      </c>
      <c r="AR478" s="23" t="s">
        <v>576</v>
      </c>
      <c r="AT478" s="23" t="s">
        <v>127</v>
      </c>
      <c r="AU478" s="23" t="s">
        <v>80</v>
      </c>
      <c r="AY478" s="23" t="s">
        <v>125</v>
      </c>
      <c r="BE478" s="231">
        <f>IF(N478="základní",J478,0)</f>
        <v>0</v>
      </c>
      <c r="BF478" s="231">
        <f>IF(N478="snížená",J478,0)</f>
        <v>0</v>
      </c>
      <c r="BG478" s="231">
        <f>IF(N478="zákl. přenesená",J478,0)</f>
        <v>0</v>
      </c>
      <c r="BH478" s="231">
        <f>IF(N478="sníž. přenesená",J478,0)</f>
        <v>0</v>
      </c>
      <c r="BI478" s="231">
        <f>IF(N478="nulová",J478,0)</f>
        <v>0</v>
      </c>
      <c r="BJ478" s="23" t="s">
        <v>80</v>
      </c>
      <c r="BK478" s="231">
        <f>ROUND(I478*H478,2)</f>
        <v>0</v>
      </c>
      <c r="BL478" s="23" t="s">
        <v>576</v>
      </c>
      <c r="BM478" s="23" t="s">
        <v>627</v>
      </c>
    </row>
    <row r="479" s="1" customFormat="1">
      <c r="B479" s="45"/>
      <c r="C479" s="73"/>
      <c r="D479" s="232" t="s">
        <v>136</v>
      </c>
      <c r="E479" s="73"/>
      <c r="F479" s="233" t="s">
        <v>628</v>
      </c>
      <c r="G479" s="73"/>
      <c r="H479" s="73"/>
      <c r="I479" s="190"/>
      <c r="J479" s="73"/>
      <c r="K479" s="73"/>
      <c r="L479" s="71"/>
      <c r="M479" s="234"/>
      <c r="N479" s="46"/>
      <c r="O479" s="46"/>
      <c r="P479" s="46"/>
      <c r="Q479" s="46"/>
      <c r="R479" s="46"/>
      <c r="S479" s="46"/>
      <c r="T479" s="94"/>
      <c r="AT479" s="23" t="s">
        <v>136</v>
      </c>
      <c r="AU479" s="23" t="s">
        <v>80</v>
      </c>
    </row>
    <row r="480" s="1" customFormat="1" ht="16.5" customHeight="1">
      <c r="B480" s="45"/>
      <c r="C480" s="220" t="s">
        <v>629</v>
      </c>
      <c r="D480" s="220" t="s">
        <v>127</v>
      </c>
      <c r="E480" s="221" t="s">
        <v>630</v>
      </c>
      <c r="F480" s="222" t="s">
        <v>631</v>
      </c>
      <c r="G480" s="223" t="s">
        <v>575</v>
      </c>
      <c r="H480" s="224">
        <v>0.90000000000000002</v>
      </c>
      <c r="I480" s="225"/>
      <c r="J480" s="226">
        <f>ROUND(I480*H480,2)</f>
        <v>0</v>
      </c>
      <c r="K480" s="222" t="s">
        <v>21</v>
      </c>
      <c r="L480" s="71"/>
      <c r="M480" s="227" t="s">
        <v>21</v>
      </c>
      <c r="N480" s="228" t="s">
        <v>43</v>
      </c>
      <c r="O480" s="46"/>
      <c r="P480" s="229">
        <f>O480*H480</f>
        <v>0</v>
      </c>
      <c r="Q480" s="229">
        <v>0</v>
      </c>
      <c r="R480" s="229">
        <f>Q480*H480</f>
        <v>0</v>
      </c>
      <c r="S480" s="229">
        <v>0</v>
      </c>
      <c r="T480" s="230">
        <f>S480*H480</f>
        <v>0</v>
      </c>
      <c r="AR480" s="23" t="s">
        <v>576</v>
      </c>
      <c r="AT480" s="23" t="s">
        <v>127</v>
      </c>
      <c r="AU480" s="23" t="s">
        <v>80</v>
      </c>
      <c r="AY480" s="23" t="s">
        <v>125</v>
      </c>
      <c r="BE480" s="231">
        <f>IF(N480="základní",J480,0)</f>
        <v>0</v>
      </c>
      <c r="BF480" s="231">
        <f>IF(N480="snížená",J480,0)</f>
        <v>0</v>
      </c>
      <c r="BG480" s="231">
        <f>IF(N480="zákl. přenesená",J480,0)</f>
        <v>0</v>
      </c>
      <c r="BH480" s="231">
        <f>IF(N480="sníž. přenesená",J480,0)</f>
        <v>0</v>
      </c>
      <c r="BI480" s="231">
        <f>IF(N480="nulová",J480,0)</f>
        <v>0</v>
      </c>
      <c r="BJ480" s="23" t="s">
        <v>80</v>
      </c>
      <c r="BK480" s="231">
        <f>ROUND(I480*H480,2)</f>
        <v>0</v>
      </c>
      <c r="BL480" s="23" t="s">
        <v>576</v>
      </c>
      <c r="BM480" s="23" t="s">
        <v>632</v>
      </c>
    </row>
    <row r="481" s="1" customFormat="1" ht="25.5" customHeight="1">
      <c r="B481" s="45"/>
      <c r="C481" s="220" t="s">
        <v>633</v>
      </c>
      <c r="D481" s="220" t="s">
        <v>127</v>
      </c>
      <c r="E481" s="221" t="s">
        <v>634</v>
      </c>
      <c r="F481" s="222" t="s">
        <v>635</v>
      </c>
      <c r="G481" s="223" t="s">
        <v>145</v>
      </c>
      <c r="H481" s="224">
        <v>1</v>
      </c>
      <c r="I481" s="225"/>
      <c r="J481" s="226">
        <f>ROUND(I481*H481,2)</f>
        <v>0</v>
      </c>
      <c r="K481" s="222" t="s">
        <v>21</v>
      </c>
      <c r="L481" s="71"/>
      <c r="M481" s="227" t="s">
        <v>21</v>
      </c>
      <c r="N481" s="228" t="s">
        <v>43</v>
      </c>
      <c r="O481" s="46"/>
      <c r="P481" s="229">
        <f>O481*H481</f>
        <v>0</v>
      </c>
      <c r="Q481" s="229">
        <v>0</v>
      </c>
      <c r="R481" s="229">
        <f>Q481*H481</f>
        <v>0</v>
      </c>
      <c r="S481" s="229">
        <v>0</v>
      </c>
      <c r="T481" s="230">
        <f>S481*H481</f>
        <v>0</v>
      </c>
      <c r="AR481" s="23" t="s">
        <v>576</v>
      </c>
      <c r="AT481" s="23" t="s">
        <v>127</v>
      </c>
      <c r="AU481" s="23" t="s">
        <v>80</v>
      </c>
      <c r="AY481" s="23" t="s">
        <v>125</v>
      </c>
      <c r="BE481" s="231">
        <f>IF(N481="základní",J481,0)</f>
        <v>0</v>
      </c>
      <c r="BF481" s="231">
        <f>IF(N481="snížená",J481,0)</f>
        <v>0</v>
      </c>
      <c r="BG481" s="231">
        <f>IF(N481="zákl. přenesená",J481,0)</f>
        <v>0</v>
      </c>
      <c r="BH481" s="231">
        <f>IF(N481="sníž. přenesená",J481,0)</f>
        <v>0</v>
      </c>
      <c r="BI481" s="231">
        <f>IF(N481="nulová",J481,0)</f>
        <v>0</v>
      </c>
      <c r="BJ481" s="23" t="s">
        <v>80</v>
      </c>
      <c r="BK481" s="231">
        <f>ROUND(I481*H481,2)</f>
        <v>0</v>
      </c>
      <c r="BL481" s="23" t="s">
        <v>576</v>
      </c>
      <c r="BM481" s="23" t="s">
        <v>636</v>
      </c>
    </row>
    <row r="482" s="1" customFormat="1">
      <c r="B482" s="45"/>
      <c r="C482" s="73"/>
      <c r="D482" s="232" t="s">
        <v>136</v>
      </c>
      <c r="E482" s="73"/>
      <c r="F482" s="233" t="s">
        <v>637</v>
      </c>
      <c r="G482" s="73"/>
      <c r="H482" s="73"/>
      <c r="I482" s="190"/>
      <c r="J482" s="73"/>
      <c r="K482" s="73"/>
      <c r="L482" s="71"/>
      <c r="M482" s="234"/>
      <c r="N482" s="46"/>
      <c r="O482" s="46"/>
      <c r="P482" s="46"/>
      <c r="Q482" s="46"/>
      <c r="R482" s="46"/>
      <c r="S482" s="46"/>
      <c r="T482" s="94"/>
      <c r="AT482" s="23" t="s">
        <v>136</v>
      </c>
      <c r="AU482" s="23" t="s">
        <v>80</v>
      </c>
    </row>
    <row r="483" s="10" customFormat="1" ht="37.44" customHeight="1">
      <c r="B483" s="204"/>
      <c r="C483" s="205"/>
      <c r="D483" s="206" t="s">
        <v>71</v>
      </c>
      <c r="E483" s="207" t="s">
        <v>638</v>
      </c>
      <c r="F483" s="207" t="s">
        <v>639</v>
      </c>
      <c r="G483" s="205"/>
      <c r="H483" s="205"/>
      <c r="I483" s="208"/>
      <c r="J483" s="209">
        <f>BK483</f>
        <v>0</v>
      </c>
      <c r="K483" s="205"/>
      <c r="L483" s="210"/>
      <c r="M483" s="211"/>
      <c r="N483" s="212"/>
      <c r="O483" s="212"/>
      <c r="P483" s="213">
        <f>P484+P486</f>
        <v>0</v>
      </c>
      <c r="Q483" s="212"/>
      <c r="R483" s="213">
        <f>R484+R486</f>
        <v>0</v>
      </c>
      <c r="S483" s="212"/>
      <c r="T483" s="214">
        <f>T484+T486</f>
        <v>0</v>
      </c>
      <c r="AR483" s="215" t="s">
        <v>151</v>
      </c>
      <c r="AT483" s="216" t="s">
        <v>71</v>
      </c>
      <c r="AU483" s="216" t="s">
        <v>72</v>
      </c>
      <c r="AY483" s="215" t="s">
        <v>125</v>
      </c>
      <c r="BK483" s="217">
        <f>BK484+BK486</f>
        <v>0</v>
      </c>
    </row>
    <row r="484" s="10" customFormat="1" ht="19.92" customHeight="1">
      <c r="B484" s="204"/>
      <c r="C484" s="205"/>
      <c r="D484" s="206" t="s">
        <v>71</v>
      </c>
      <c r="E484" s="218" t="s">
        <v>640</v>
      </c>
      <c r="F484" s="218" t="s">
        <v>641</v>
      </c>
      <c r="G484" s="205"/>
      <c r="H484" s="205"/>
      <c r="I484" s="208"/>
      <c r="J484" s="219">
        <f>BK484</f>
        <v>0</v>
      </c>
      <c r="K484" s="205"/>
      <c r="L484" s="210"/>
      <c r="M484" s="211"/>
      <c r="N484" s="212"/>
      <c r="O484" s="212"/>
      <c r="P484" s="213">
        <f>P485</f>
        <v>0</v>
      </c>
      <c r="Q484" s="212"/>
      <c r="R484" s="213">
        <f>R485</f>
        <v>0</v>
      </c>
      <c r="S484" s="212"/>
      <c r="T484" s="214">
        <f>T485</f>
        <v>0</v>
      </c>
      <c r="AR484" s="215" t="s">
        <v>151</v>
      </c>
      <c r="AT484" s="216" t="s">
        <v>71</v>
      </c>
      <c r="AU484" s="216" t="s">
        <v>80</v>
      </c>
      <c r="AY484" s="215" t="s">
        <v>125</v>
      </c>
      <c r="BK484" s="217">
        <f>BK485</f>
        <v>0</v>
      </c>
    </row>
    <row r="485" s="1" customFormat="1" ht="16.5" customHeight="1">
      <c r="B485" s="45"/>
      <c r="C485" s="220" t="s">
        <v>642</v>
      </c>
      <c r="D485" s="220" t="s">
        <v>127</v>
      </c>
      <c r="E485" s="221" t="s">
        <v>643</v>
      </c>
      <c r="F485" s="222" t="s">
        <v>644</v>
      </c>
      <c r="G485" s="223" t="s">
        <v>575</v>
      </c>
      <c r="H485" s="224">
        <v>0.90000000000000002</v>
      </c>
      <c r="I485" s="225"/>
      <c r="J485" s="226">
        <f>ROUND(I485*H485,2)</f>
        <v>0</v>
      </c>
      <c r="K485" s="222" t="s">
        <v>131</v>
      </c>
      <c r="L485" s="71"/>
      <c r="M485" s="227" t="s">
        <v>21</v>
      </c>
      <c r="N485" s="228" t="s">
        <v>43</v>
      </c>
      <c r="O485" s="46"/>
      <c r="P485" s="229">
        <f>O485*H485</f>
        <v>0</v>
      </c>
      <c r="Q485" s="229">
        <v>0</v>
      </c>
      <c r="R485" s="229">
        <f>Q485*H485</f>
        <v>0</v>
      </c>
      <c r="S485" s="229">
        <v>0</v>
      </c>
      <c r="T485" s="230">
        <f>S485*H485</f>
        <v>0</v>
      </c>
      <c r="AR485" s="23" t="s">
        <v>645</v>
      </c>
      <c r="AT485" s="23" t="s">
        <v>127</v>
      </c>
      <c r="AU485" s="23" t="s">
        <v>82</v>
      </c>
      <c r="AY485" s="23" t="s">
        <v>125</v>
      </c>
      <c r="BE485" s="231">
        <f>IF(N485="základní",J485,0)</f>
        <v>0</v>
      </c>
      <c r="BF485" s="231">
        <f>IF(N485="snížená",J485,0)</f>
        <v>0</v>
      </c>
      <c r="BG485" s="231">
        <f>IF(N485="zákl. přenesená",J485,0)</f>
        <v>0</v>
      </c>
      <c r="BH485" s="231">
        <f>IF(N485="sníž. přenesená",J485,0)</f>
        <v>0</v>
      </c>
      <c r="BI485" s="231">
        <f>IF(N485="nulová",J485,0)</f>
        <v>0</v>
      </c>
      <c r="BJ485" s="23" t="s">
        <v>80</v>
      </c>
      <c r="BK485" s="231">
        <f>ROUND(I485*H485,2)</f>
        <v>0</v>
      </c>
      <c r="BL485" s="23" t="s">
        <v>645</v>
      </c>
      <c r="BM485" s="23" t="s">
        <v>646</v>
      </c>
    </row>
    <row r="486" s="10" customFormat="1" ht="29.88" customHeight="1">
      <c r="B486" s="204"/>
      <c r="C486" s="205"/>
      <c r="D486" s="206" t="s">
        <v>71</v>
      </c>
      <c r="E486" s="218" t="s">
        <v>647</v>
      </c>
      <c r="F486" s="218" t="s">
        <v>648</v>
      </c>
      <c r="G486" s="205"/>
      <c r="H486" s="205"/>
      <c r="I486" s="208"/>
      <c r="J486" s="219">
        <f>BK486</f>
        <v>0</v>
      </c>
      <c r="K486" s="205"/>
      <c r="L486" s="210"/>
      <c r="M486" s="211"/>
      <c r="N486" s="212"/>
      <c r="O486" s="212"/>
      <c r="P486" s="213">
        <f>SUM(P487:P489)</f>
        <v>0</v>
      </c>
      <c r="Q486" s="212"/>
      <c r="R486" s="213">
        <f>SUM(R487:R489)</f>
        <v>0</v>
      </c>
      <c r="S486" s="212"/>
      <c r="T486" s="214">
        <f>SUM(T487:T489)</f>
        <v>0</v>
      </c>
      <c r="AR486" s="215" t="s">
        <v>151</v>
      </c>
      <c r="AT486" s="216" t="s">
        <v>71</v>
      </c>
      <c r="AU486" s="216" t="s">
        <v>80</v>
      </c>
      <c r="AY486" s="215" t="s">
        <v>125</v>
      </c>
      <c r="BK486" s="217">
        <f>SUM(BK487:BK489)</f>
        <v>0</v>
      </c>
    </row>
    <row r="487" s="1" customFormat="1" ht="16.5" customHeight="1">
      <c r="B487" s="45"/>
      <c r="C487" s="220" t="s">
        <v>649</v>
      </c>
      <c r="D487" s="220" t="s">
        <v>127</v>
      </c>
      <c r="E487" s="221" t="s">
        <v>650</v>
      </c>
      <c r="F487" s="222" t="s">
        <v>651</v>
      </c>
      <c r="G487" s="223" t="s">
        <v>541</v>
      </c>
      <c r="H487" s="224">
        <v>366</v>
      </c>
      <c r="I487" s="225"/>
      <c r="J487" s="226">
        <f>ROUND(I487*H487,2)</f>
        <v>0</v>
      </c>
      <c r="K487" s="222" t="s">
        <v>131</v>
      </c>
      <c r="L487" s="71"/>
      <c r="M487" s="227" t="s">
        <v>21</v>
      </c>
      <c r="N487" s="228" t="s">
        <v>43</v>
      </c>
      <c r="O487" s="46"/>
      <c r="P487" s="229">
        <f>O487*H487</f>
        <v>0</v>
      </c>
      <c r="Q487" s="229">
        <v>0</v>
      </c>
      <c r="R487" s="229">
        <f>Q487*H487</f>
        <v>0</v>
      </c>
      <c r="S487" s="229">
        <v>0</v>
      </c>
      <c r="T487" s="230">
        <f>S487*H487</f>
        <v>0</v>
      </c>
      <c r="AR487" s="23" t="s">
        <v>645</v>
      </c>
      <c r="AT487" s="23" t="s">
        <v>127</v>
      </c>
      <c r="AU487" s="23" t="s">
        <v>82</v>
      </c>
      <c r="AY487" s="23" t="s">
        <v>125</v>
      </c>
      <c r="BE487" s="231">
        <f>IF(N487="základní",J487,0)</f>
        <v>0</v>
      </c>
      <c r="BF487" s="231">
        <f>IF(N487="snížená",J487,0)</f>
        <v>0</v>
      </c>
      <c r="BG487" s="231">
        <f>IF(N487="zákl. přenesená",J487,0)</f>
        <v>0</v>
      </c>
      <c r="BH487" s="231">
        <f>IF(N487="sníž. přenesená",J487,0)</f>
        <v>0</v>
      </c>
      <c r="BI487" s="231">
        <f>IF(N487="nulová",J487,0)</f>
        <v>0</v>
      </c>
      <c r="BJ487" s="23" t="s">
        <v>80</v>
      </c>
      <c r="BK487" s="231">
        <f>ROUND(I487*H487,2)</f>
        <v>0</v>
      </c>
      <c r="BL487" s="23" t="s">
        <v>645</v>
      </c>
      <c r="BM487" s="23" t="s">
        <v>652</v>
      </c>
    </row>
    <row r="488" s="1" customFormat="1">
      <c r="B488" s="45"/>
      <c r="C488" s="73"/>
      <c r="D488" s="232" t="s">
        <v>136</v>
      </c>
      <c r="E488" s="73"/>
      <c r="F488" s="233" t="s">
        <v>653</v>
      </c>
      <c r="G488" s="73"/>
      <c r="H488" s="73"/>
      <c r="I488" s="190"/>
      <c r="J488" s="73"/>
      <c r="K488" s="73"/>
      <c r="L488" s="71"/>
      <c r="M488" s="234"/>
      <c r="N488" s="46"/>
      <c r="O488" s="46"/>
      <c r="P488" s="46"/>
      <c r="Q488" s="46"/>
      <c r="R488" s="46"/>
      <c r="S488" s="46"/>
      <c r="T488" s="94"/>
      <c r="AT488" s="23" t="s">
        <v>136</v>
      </c>
      <c r="AU488" s="23" t="s">
        <v>82</v>
      </c>
    </row>
    <row r="489" s="12" customFormat="1">
      <c r="B489" s="245"/>
      <c r="C489" s="246"/>
      <c r="D489" s="232" t="s">
        <v>199</v>
      </c>
      <c r="E489" s="247" t="s">
        <v>21</v>
      </c>
      <c r="F489" s="248" t="s">
        <v>654</v>
      </c>
      <c r="G489" s="246"/>
      <c r="H489" s="249">
        <v>366</v>
      </c>
      <c r="I489" s="250"/>
      <c r="J489" s="246"/>
      <c r="K489" s="246"/>
      <c r="L489" s="251"/>
      <c r="M489" s="277"/>
      <c r="N489" s="278"/>
      <c r="O489" s="278"/>
      <c r="P489" s="278"/>
      <c r="Q489" s="278"/>
      <c r="R489" s="278"/>
      <c r="S489" s="278"/>
      <c r="T489" s="279"/>
      <c r="AT489" s="255" t="s">
        <v>199</v>
      </c>
      <c r="AU489" s="255" t="s">
        <v>82</v>
      </c>
      <c r="AV489" s="12" t="s">
        <v>82</v>
      </c>
      <c r="AW489" s="12" t="s">
        <v>35</v>
      </c>
      <c r="AX489" s="12" t="s">
        <v>80</v>
      </c>
      <c r="AY489" s="255" t="s">
        <v>125</v>
      </c>
    </row>
    <row r="490" s="1" customFormat="1" ht="6.96" customHeight="1">
      <c r="B490" s="66"/>
      <c r="C490" s="67"/>
      <c r="D490" s="67"/>
      <c r="E490" s="67"/>
      <c r="F490" s="67"/>
      <c r="G490" s="67"/>
      <c r="H490" s="67"/>
      <c r="I490" s="165"/>
      <c r="J490" s="67"/>
      <c r="K490" s="67"/>
      <c r="L490" s="71"/>
    </row>
  </sheetData>
  <sheetProtection sheet="1" autoFilter="0" formatColumns="0" formatRows="0" objects="1" scenarios="1" spinCount="100000" saltValue="gDv7zzRi9Y1mPmoa8k9S6lKISypMmaEGfMlWwr81VcbzrGp2MGt4/ZPsaEG+Ohn2DwXKD70gr2X88rqgaOMWUA==" hashValue="ewnhFp6v2DjjnfFtvgAihLykd0RKjGiWvQZtkUkR6vTmv0jRRzMUYdz/sWOsX5TX85UUFwLfxAno/sd5vNdc1w==" algorithmName="SHA-512" password="CC35"/>
  <autoFilter ref="C85:K489"/>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86</v>
      </c>
      <c r="G1" s="138" t="s">
        <v>87</v>
      </c>
      <c r="H1" s="138"/>
      <c r="I1" s="139"/>
      <c r="J1" s="138" t="s">
        <v>88</v>
      </c>
      <c r="K1" s="137" t="s">
        <v>89</v>
      </c>
      <c r="L1" s="138" t="s">
        <v>90</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85</v>
      </c>
    </row>
    <row r="3" ht="6.96" customHeight="1">
      <c r="B3" s="24"/>
      <c r="C3" s="25"/>
      <c r="D3" s="25"/>
      <c r="E3" s="25"/>
      <c r="F3" s="25"/>
      <c r="G3" s="25"/>
      <c r="H3" s="25"/>
      <c r="I3" s="140"/>
      <c r="J3" s="25"/>
      <c r="K3" s="26"/>
      <c r="AT3" s="23" t="s">
        <v>82</v>
      </c>
    </row>
    <row r="4" ht="36.96" customHeight="1">
      <c r="B4" s="27"/>
      <c r="C4" s="28"/>
      <c r="D4" s="29" t="s">
        <v>91</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Lačnovský potok, Lačnov</v>
      </c>
      <c r="F7" s="39"/>
      <c r="G7" s="39"/>
      <c r="H7" s="39"/>
      <c r="I7" s="141"/>
      <c r="J7" s="28"/>
      <c r="K7" s="30"/>
    </row>
    <row r="8" s="1" customFormat="1">
      <c r="B8" s="45"/>
      <c r="C8" s="46"/>
      <c r="D8" s="39" t="s">
        <v>92</v>
      </c>
      <c r="E8" s="46"/>
      <c r="F8" s="46"/>
      <c r="G8" s="46"/>
      <c r="H8" s="46"/>
      <c r="I8" s="143"/>
      <c r="J8" s="46"/>
      <c r="K8" s="50"/>
    </row>
    <row r="9" s="1" customFormat="1" ht="36.96" customHeight="1">
      <c r="B9" s="45"/>
      <c r="C9" s="46"/>
      <c r="D9" s="46"/>
      <c r="E9" s="144" t="s">
        <v>655</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2. 2. 2018</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tr">
        <f>IF('Rekapitulace stavby'!AN10="","",'Rekapitulace stavby'!AN10)</f>
        <v/>
      </c>
      <c r="K14" s="50"/>
    </row>
    <row r="15" s="1" customFormat="1" ht="18" customHeight="1">
      <c r="B15" s="45"/>
      <c r="C15" s="46"/>
      <c r="D15" s="46"/>
      <c r="E15" s="34" t="str">
        <f>IF('Rekapitulace stavby'!E11="","",'Rekapitulace stavby'!E11)</f>
        <v xml:space="preserve"> </v>
      </c>
      <c r="F15" s="46"/>
      <c r="G15" s="46"/>
      <c r="H15" s="46"/>
      <c r="I15" s="145" t="s">
        <v>30</v>
      </c>
      <c r="J15" s="34" t="str">
        <f>IF('Rekapitulace stavby'!AN11="","",'Rekapitulace stavby'!AN11)</f>
        <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38</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40</v>
      </c>
      <c r="G29" s="46"/>
      <c r="H29" s="46"/>
      <c r="I29" s="155" t="s">
        <v>39</v>
      </c>
      <c r="J29" s="51" t="s">
        <v>41</v>
      </c>
      <c r="K29" s="50"/>
    </row>
    <row r="30" s="1" customFormat="1" ht="14.4" customHeight="1">
      <c r="B30" s="45"/>
      <c r="C30" s="46"/>
      <c r="D30" s="54" t="s">
        <v>42</v>
      </c>
      <c r="E30" s="54" t="s">
        <v>43</v>
      </c>
      <c r="F30" s="156">
        <f>ROUND(SUM(BE86:BE231), 2)</f>
        <v>0</v>
      </c>
      <c r="G30" s="46"/>
      <c r="H30" s="46"/>
      <c r="I30" s="157">
        <v>0.20999999999999999</v>
      </c>
      <c r="J30" s="156">
        <f>ROUND(ROUND((SUM(BE86:BE231)), 2)*I30, 2)</f>
        <v>0</v>
      </c>
      <c r="K30" s="50"/>
    </row>
    <row r="31" s="1" customFormat="1" ht="14.4" customHeight="1">
      <c r="B31" s="45"/>
      <c r="C31" s="46"/>
      <c r="D31" s="46"/>
      <c r="E31" s="54" t="s">
        <v>44</v>
      </c>
      <c r="F31" s="156">
        <f>ROUND(SUM(BF86:BF231), 2)</f>
        <v>0</v>
      </c>
      <c r="G31" s="46"/>
      <c r="H31" s="46"/>
      <c r="I31" s="157">
        <v>0.14999999999999999</v>
      </c>
      <c r="J31" s="156">
        <f>ROUND(ROUND((SUM(BF86:BF231)), 2)*I31, 2)</f>
        <v>0</v>
      </c>
      <c r="K31" s="50"/>
    </row>
    <row r="32" hidden="1" s="1" customFormat="1" ht="14.4" customHeight="1">
      <c r="B32" s="45"/>
      <c r="C32" s="46"/>
      <c r="D32" s="46"/>
      <c r="E32" s="54" t="s">
        <v>45</v>
      </c>
      <c r="F32" s="156">
        <f>ROUND(SUM(BG86:BG231), 2)</f>
        <v>0</v>
      </c>
      <c r="G32" s="46"/>
      <c r="H32" s="46"/>
      <c r="I32" s="157">
        <v>0.20999999999999999</v>
      </c>
      <c r="J32" s="156">
        <v>0</v>
      </c>
      <c r="K32" s="50"/>
    </row>
    <row r="33" hidden="1" s="1" customFormat="1" ht="14.4" customHeight="1">
      <c r="B33" s="45"/>
      <c r="C33" s="46"/>
      <c r="D33" s="46"/>
      <c r="E33" s="54" t="s">
        <v>46</v>
      </c>
      <c r="F33" s="156">
        <f>ROUND(SUM(BH86:BH231), 2)</f>
        <v>0</v>
      </c>
      <c r="G33" s="46"/>
      <c r="H33" s="46"/>
      <c r="I33" s="157">
        <v>0.14999999999999999</v>
      </c>
      <c r="J33" s="156">
        <v>0</v>
      </c>
      <c r="K33" s="50"/>
    </row>
    <row r="34" hidden="1" s="1" customFormat="1" ht="14.4" customHeight="1">
      <c r="B34" s="45"/>
      <c r="C34" s="46"/>
      <c r="D34" s="46"/>
      <c r="E34" s="54" t="s">
        <v>47</v>
      </c>
      <c r="F34" s="156">
        <f>ROUND(SUM(BI86:BI231),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48</v>
      </c>
      <c r="E36" s="97"/>
      <c r="F36" s="97"/>
      <c r="G36" s="160" t="s">
        <v>49</v>
      </c>
      <c r="H36" s="161" t="s">
        <v>50</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94</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Lačnovský potok, Lačnov</v>
      </c>
      <c r="F45" s="39"/>
      <c r="G45" s="39"/>
      <c r="H45" s="39"/>
      <c r="I45" s="143"/>
      <c r="J45" s="46"/>
      <c r="K45" s="50"/>
    </row>
    <row r="46" s="1" customFormat="1" ht="14.4" customHeight="1">
      <c r="B46" s="45"/>
      <c r="C46" s="39" t="s">
        <v>92</v>
      </c>
      <c r="D46" s="46"/>
      <c r="E46" s="46"/>
      <c r="F46" s="46"/>
      <c r="G46" s="46"/>
      <c r="H46" s="46"/>
      <c r="I46" s="143"/>
      <c r="J46" s="46"/>
      <c r="K46" s="50"/>
    </row>
    <row r="47" s="1" customFormat="1" ht="17.25" customHeight="1">
      <c r="B47" s="45"/>
      <c r="C47" s="46"/>
      <c r="D47" s="46"/>
      <c r="E47" s="144" t="str">
        <f>E9</f>
        <v>SO2 - rekonstrukce toku v ř. km 2,201 - 2,245</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Lačnov</v>
      </c>
      <c r="G49" s="46"/>
      <c r="H49" s="46"/>
      <c r="I49" s="145" t="s">
        <v>25</v>
      </c>
      <c r="J49" s="146" t="str">
        <f>IF(J12="","",J12)</f>
        <v>2. 2. 2018</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 xml:space="preserve"> </v>
      </c>
      <c r="G51" s="46"/>
      <c r="H51" s="46"/>
      <c r="I51" s="145" t="s">
        <v>33</v>
      </c>
      <c r="J51" s="43" t="str">
        <f>E21</f>
        <v>PM, s.p.-Ing.Šefčíková</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95</v>
      </c>
      <c r="D54" s="158"/>
      <c r="E54" s="158"/>
      <c r="F54" s="158"/>
      <c r="G54" s="158"/>
      <c r="H54" s="158"/>
      <c r="I54" s="172"/>
      <c r="J54" s="173" t="s">
        <v>96</v>
      </c>
      <c r="K54" s="174"/>
    </row>
    <row r="55" s="1" customFormat="1" ht="10.32" customHeight="1">
      <c r="B55" s="45"/>
      <c r="C55" s="46"/>
      <c r="D55" s="46"/>
      <c r="E55" s="46"/>
      <c r="F55" s="46"/>
      <c r="G55" s="46"/>
      <c r="H55" s="46"/>
      <c r="I55" s="143"/>
      <c r="J55" s="46"/>
      <c r="K55" s="50"/>
    </row>
    <row r="56" s="1" customFormat="1" ht="29.28" customHeight="1">
      <c r="B56" s="45"/>
      <c r="C56" s="175" t="s">
        <v>97</v>
      </c>
      <c r="D56" s="46"/>
      <c r="E56" s="46"/>
      <c r="F56" s="46"/>
      <c r="G56" s="46"/>
      <c r="H56" s="46"/>
      <c r="I56" s="143"/>
      <c r="J56" s="154">
        <f>J86</f>
        <v>0</v>
      </c>
      <c r="K56" s="50"/>
      <c r="AU56" s="23" t="s">
        <v>98</v>
      </c>
    </row>
    <row r="57" s="7" customFormat="1" ht="24.96" customHeight="1">
      <c r="B57" s="176"/>
      <c r="C57" s="177"/>
      <c r="D57" s="178" t="s">
        <v>99</v>
      </c>
      <c r="E57" s="179"/>
      <c r="F57" s="179"/>
      <c r="G57" s="179"/>
      <c r="H57" s="179"/>
      <c r="I57" s="180"/>
      <c r="J57" s="181">
        <f>J87</f>
        <v>0</v>
      </c>
      <c r="K57" s="182"/>
    </row>
    <row r="58" s="8" customFormat="1" ht="19.92" customHeight="1">
      <c r="B58" s="183"/>
      <c r="C58" s="184"/>
      <c r="D58" s="185" t="s">
        <v>100</v>
      </c>
      <c r="E58" s="186"/>
      <c r="F58" s="186"/>
      <c r="G58" s="186"/>
      <c r="H58" s="186"/>
      <c r="I58" s="187"/>
      <c r="J58" s="188">
        <f>J88</f>
        <v>0</v>
      </c>
      <c r="K58" s="189"/>
    </row>
    <row r="59" s="8" customFormat="1" ht="19.92" customHeight="1">
      <c r="B59" s="183"/>
      <c r="C59" s="184"/>
      <c r="D59" s="185" t="s">
        <v>656</v>
      </c>
      <c r="E59" s="186"/>
      <c r="F59" s="186"/>
      <c r="G59" s="186"/>
      <c r="H59" s="186"/>
      <c r="I59" s="187"/>
      <c r="J59" s="188">
        <f>J154</f>
        <v>0</v>
      </c>
      <c r="K59" s="189"/>
    </row>
    <row r="60" s="8" customFormat="1" ht="19.92" customHeight="1">
      <c r="B60" s="183"/>
      <c r="C60" s="184"/>
      <c r="D60" s="185" t="s">
        <v>102</v>
      </c>
      <c r="E60" s="186"/>
      <c r="F60" s="186"/>
      <c r="G60" s="186"/>
      <c r="H60" s="186"/>
      <c r="I60" s="187"/>
      <c r="J60" s="188">
        <f>J159</f>
        <v>0</v>
      </c>
      <c r="K60" s="189"/>
    </row>
    <row r="61" s="8" customFormat="1" ht="19.92" customHeight="1">
      <c r="B61" s="183"/>
      <c r="C61" s="184"/>
      <c r="D61" s="185" t="s">
        <v>657</v>
      </c>
      <c r="E61" s="186"/>
      <c r="F61" s="186"/>
      <c r="G61" s="186"/>
      <c r="H61" s="186"/>
      <c r="I61" s="187"/>
      <c r="J61" s="188">
        <f>J190</f>
        <v>0</v>
      </c>
      <c r="K61" s="189"/>
    </row>
    <row r="62" s="8" customFormat="1" ht="19.92" customHeight="1">
      <c r="B62" s="183"/>
      <c r="C62" s="184"/>
      <c r="D62" s="185" t="s">
        <v>103</v>
      </c>
      <c r="E62" s="186"/>
      <c r="F62" s="186"/>
      <c r="G62" s="186"/>
      <c r="H62" s="186"/>
      <c r="I62" s="187"/>
      <c r="J62" s="188">
        <f>J196</f>
        <v>0</v>
      </c>
      <c r="K62" s="189"/>
    </row>
    <row r="63" s="8" customFormat="1" ht="19.92" customHeight="1">
      <c r="B63" s="183"/>
      <c r="C63" s="184"/>
      <c r="D63" s="185" t="s">
        <v>104</v>
      </c>
      <c r="E63" s="186"/>
      <c r="F63" s="186"/>
      <c r="G63" s="186"/>
      <c r="H63" s="186"/>
      <c r="I63" s="187"/>
      <c r="J63" s="188">
        <f>J208</f>
        <v>0</v>
      </c>
      <c r="K63" s="189"/>
    </row>
    <row r="64" s="7" customFormat="1" ht="24.96" customHeight="1">
      <c r="B64" s="176"/>
      <c r="C64" s="177"/>
      <c r="D64" s="178" t="s">
        <v>105</v>
      </c>
      <c r="E64" s="179"/>
      <c r="F64" s="179"/>
      <c r="G64" s="179"/>
      <c r="H64" s="179"/>
      <c r="I64" s="180"/>
      <c r="J64" s="181">
        <f>J211</f>
        <v>0</v>
      </c>
      <c r="K64" s="182"/>
    </row>
    <row r="65" s="7" customFormat="1" ht="24.96" customHeight="1">
      <c r="B65" s="176"/>
      <c r="C65" s="177"/>
      <c r="D65" s="178" t="s">
        <v>106</v>
      </c>
      <c r="E65" s="179"/>
      <c r="F65" s="179"/>
      <c r="G65" s="179"/>
      <c r="H65" s="179"/>
      <c r="I65" s="180"/>
      <c r="J65" s="181">
        <f>J229</f>
        <v>0</v>
      </c>
      <c r="K65" s="182"/>
    </row>
    <row r="66" s="8" customFormat="1" ht="19.92" customHeight="1">
      <c r="B66" s="183"/>
      <c r="C66" s="184"/>
      <c r="D66" s="185" t="s">
        <v>107</v>
      </c>
      <c r="E66" s="186"/>
      <c r="F66" s="186"/>
      <c r="G66" s="186"/>
      <c r="H66" s="186"/>
      <c r="I66" s="187"/>
      <c r="J66" s="188">
        <f>J230</f>
        <v>0</v>
      </c>
      <c r="K66" s="189"/>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109</v>
      </c>
      <c r="D73" s="73"/>
      <c r="E73" s="73"/>
      <c r="F73" s="73"/>
      <c r="G73" s="73"/>
      <c r="H73" s="73"/>
      <c r="I73" s="190"/>
      <c r="J73" s="73"/>
      <c r="K73" s="73"/>
      <c r="L73" s="71"/>
    </row>
    <row r="74" s="1" customFormat="1" ht="6.96" customHeight="1">
      <c r="B74" s="45"/>
      <c r="C74" s="73"/>
      <c r="D74" s="73"/>
      <c r="E74" s="73"/>
      <c r="F74" s="73"/>
      <c r="G74" s="73"/>
      <c r="H74" s="73"/>
      <c r="I74" s="190"/>
      <c r="J74" s="73"/>
      <c r="K74" s="73"/>
      <c r="L74" s="71"/>
    </row>
    <row r="75" s="1" customFormat="1" ht="14.4" customHeight="1">
      <c r="B75" s="45"/>
      <c r="C75" s="75" t="s">
        <v>18</v>
      </c>
      <c r="D75" s="73"/>
      <c r="E75" s="73"/>
      <c r="F75" s="73"/>
      <c r="G75" s="73"/>
      <c r="H75" s="73"/>
      <c r="I75" s="190"/>
      <c r="J75" s="73"/>
      <c r="K75" s="73"/>
      <c r="L75" s="71"/>
    </row>
    <row r="76" s="1" customFormat="1" ht="16.5" customHeight="1">
      <c r="B76" s="45"/>
      <c r="C76" s="73"/>
      <c r="D76" s="73"/>
      <c r="E76" s="191" t="str">
        <f>E7</f>
        <v>Lačnovský potok, Lačnov</v>
      </c>
      <c r="F76" s="75"/>
      <c r="G76" s="75"/>
      <c r="H76" s="75"/>
      <c r="I76" s="190"/>
      <c r="J76" s="73"/>
      <c r="K76" s="73"/>
      <c r="L76" s="71"/>
    </row>
    <row r="77" s="1" customFormat="1" ht="14.4" customHeight="1">
      <c r="B77" s="45"/>
      <c r="C77" s="75" t="s">
        <v>92</v>
      </c>
      <c r="D77" s="73"/>
      <c r="E77" s="73"/>
      <c r="F77" s="73"/>
      <c r="G77" s="73"/>
      <c r="H77" s="73"/>
      <c r="I77" s="190"/>
      <c r="J77" s="73"/>
      <c r="K77" s="73"/>
      <c r="L77" s="71"/>
    </row>
    <row r="78" s="1" customFormat="1" ht="17.25" customHeight="1">
      <c r="B78" s="45"/>
      <c r="C78" s="73"/>
      <c r="D78" s="73"/>
      <c r="E78" s="81" t="str">
        <f>E9</f>
        <v>SO2 - rekonstrukce toku v ř. km 2,201 - 2,245</v>
      </c>
      <c r="F78" s="73"/>
      <c r="G78" s="73"/>
      <c r="H78" s="73"/>
      <c r="I78" s="190"/>
      <c r="J78" s="73"/>
      <c r="K78" s="73"/>
      <c r="L78" s="71"/>
    </row>
    <row r="79" s="1" customFormat="1" ht="6.96" customHeight="1">
      <c r="B79" s="45"/>
      <c r="C79" s="73"/>
      <c r="D79" s="73"/>
      <c r="E79" s="73"/>
      <c r="F79" s="73"/>
      <c r="G79" s="73"/>
      <c r="H79" s="73"/>
      <c r="I79" s="190"/>
      <c r="J79" s="73"/>
      <c r="K79" s="73"/>
      <c r="L79" s="71"/>
    </row>
    <row r="80" s="1" customFormat="1" ht="18" customHeight="1">
      <c r="B80" s="45"/>
      <c r="C80" s="75" t="s">
        <v>23</v>
      </c>
      <c r="D80" s="73"/>
      <c r="E80" s="73"/>
      <c r="F80" s="192" t="str">
        <f>F12</f>
        <v>Lačnov</v>
      </c>
      <c r="G80" s="73"/>
      <c r="H80" s="73"/>
      <c r="I80" s="193" t="s">
        <v>25</v>
      </c>
      <c r="J80" s="84" t="str">
        <f>IF(J12="","",J12)</f>
        <v>2. 2. 2018</v>
      </c>
      <c r="K80" s="73"/>
      <c r="L80" s="71"/>
    </row>
    <row r="81" s="1" customFormat="1" ht="6.96" customHeight="1">
      <c r="B81" s="45"/>
      <c r="C81" s="73"/>
      <c r="D81" s="73"/>
      <c r="E81" s="73"/>
      <c r="F81" s="73"/>
      <c r="G81" s="73"/>
      <c r="H81" s="73"/>
      <c r="I81" s="190"/>
      <c r="J81" s="73"/>
      <c r="K81" s="73"/>
      <c r="L81" s="71"/>
    </row>
    <row r="82" s="1" customFormat="1">
      <c r="B82" s="45"/>
      <c r="C82" s="75" t="s">
        <v>27</v>
      </c>
      <c r="D82" s="73"/>
      <c r="E82" s="73"/>
      <c r="F82" s="192" t="str">
        <f>E15</f>
        <v xml:space="preserve"> </v>
      </c>
      <c r="G82" s="73"/>
      <c r="H82" s="73"/>
      <c r="I82" s="193" t="s">
        <v>33</v>
      </c>
      <c r="J82" s="192" t="str">
        <f>E21</f>
        <v>PM, s.p.-Ing.Šefčíková</v>
      </c>
      <c r="K82" s="73"/>
      <c r="L82" s="71"/>
    </row>
    <row r="83" s="1" customFormat="1" ht="14.4" customHeight="1">
      <c r="B83" s="45"/>
      <c r="C83" s="75" t="s">
        <v>31</v>
      </c>
      <c r="D83" s="73"/>
      <c r="E83" s="73"/>
      <c r="F83" s="192" t="str">
        <f>IF(E18="","",E18)</f>
        <v/>
      </c>
      <c r="G83" s="73"/>
      <c r="H83" s="73"/>
      <c r="I83" s="190"/>
      <c r="J83" s="73"/>
      <c r="K83" s="73"/>
      <c r="L83" s="71"/>
    </row>
    <row r="84" s="1" customFormat="1" ht="10.32" customHeight="1">
      <c r="B84" s="45"/>
      <c r="C84" s="73"/>
      <c r="D84" s="73"/>
      <c r="E84" s="73"/>
      <c r="F84" s="73"/>
      <c r="G84" s="73"/>
      <c r="H84" s="73"/>
      <c r="I84" s="190"/>
      <c r="J84" s="73"/>
      <c r="K84" s="73"/>
      <c r="L84" s="71"/>
    </row>
    <row r="85" s="9" customFormat="1" ht="29.28" customHeight="1">
      <c r="B85" s="194"/>
      <c r="C85" s="195" t="s">
        <v>110</v>
      </c>
      <c r="D85" s="196" t="s">
        <v>57</v>
      </c>
      <c r="E85" s="196" t="s">
        <v>53</v>
      </c>
      <c r="F85" s="196" t="s">
        <v>111</v>
      </c>
      <c r="G85" s="196" t="s">
        <v>112</v>
      </c>
      <c r="H85" s="196" t="s">
        <v>113</v>
      </c>
      <c r="I85" s="197" t="s">
        <v>114</v>
      </c>
      <c r="J85" s="196" t="s">
        <v>96</v>
      </c>
      <c r="K85" s="198" t="s">
        <v>115</v>
      </c>
      <c r="L85" s="199"/>
      <c r="M85" s="101" t="s">
        <v>116</v>
      </c>
      <c r="N85" s="102" t="s">
        <v>42</v>
      </c>
      <c r="O85" s="102" t="s">
        <v>117</v>
      </c>
      <c r="P85" s="102" t="s">
        <v>118</v>
      </c>
      <c r="Q85" s="102" t="s">
        <v>119</v>
      </c>
      <c r="R85" s="102" t="s">
        <v>120</v>
      </c>
      <c r="S85" s="102" t="s">
        <v>121</v>
      </c>
      <c r="T85" s="103" t="s">
        <v>122</v>
      </c>
    </row>
    <row r="86" s="1" customFormat="1" ht="29.28" customHeight="1">
      <c r="B86" s="45"/>
      <c r="C86" s="107" t="s">
        <v>97</v>
      </c>
      <c r="D86" s="73"/>
      <c r="E86" s="73"/>
      <c r="F86" s="73"/>
      <c r="G86" s="73"/>
      <c r="H86" s="73"/>
      <c r="I86" s="190"/>
      <c r="J86" s="200">
        <f>BK86</f>
        <v>0</v>
      </c>
      <c r="K86" s="73"/>
      <c r="L86" s="71"/>
      <c r="M86" s="104"/>
      <c r="N86" s="105"/>
      <c r="O86" s="105"/>
      <c r="P86" s="201">
        <f>P87+P211+P229</f>
        <v>0</v>
      </c>
      <c r="Q86" s="105"/>
      <c r="R86" s="201">
        <f>R87+R211+R229</f>
        <v>50.884373400000001</v>
      </c>
      <c r="S86" s="105"/>
      <c r="T86" s="202">
        <f>T87+T211+T229</f>
        <v>64.600799999999992</v>
      </c>
      <c r="AT86" s="23" t="s">
        <v>71</v>
      </c>
      <c r="AU86" s="23" t="s">
        <v>98</v>
      </c>
      <c r="BK86" s="203">
        <f>BK87+BK211+BK229</f>
        <v>0</v>
      </c>
    </row>
    <row r="87" s="10" customFormat="1" ht="37.44" customHeight="1">
      <c r="B87" s="204"/>
      <c r="C87" s="205"/>
      <c r="D87" s="206" t="s">
        <v>71</v>
      </c>
      <c r="E87" s="207" t="s">
        <v>123</v>
      </c>
      <c r="F87" s="207" t="s">
        <v>124</v>
      </c>
      <c r="G87" s="205"/>
      <c r="H87" s="205"/>
      <c r="I87" s="208"/>
      <c r="J87" s="209">
        <f>BK87</f>
        <v>0</v>
      </c>
      <c r="K87" s="205"/>
      <c r="L87" s="210"/>
      <c r="M87" s="211"/>
      <c r="N87" s="212"/>
      <c r="O87" s="212"/>
      <c r="P87" s="213">
        <f>P88+P154+P159+P190+P196+P208</f>
        <v>0</v>
      </c>
      <c r="Q87" s="212"/>
      <c r="R87" s="213">
        <f>R88+R154+R159+R190+R196+R208</f>
        <v>50.884373400000001</v>
      </c>
      <c r="S87" s="212"/>
      <c r="T87" s="214">
        <f>T88+T154+T159+T190+T196+T208</f>
        <v>64.600799999999992</v>
      </c>
      <c r="AR87" s="215" t="s">
        <v>80</v>
      </c>
      <c r="AT87" s="216" t="s">
        <v>71</v>
      </c>
      <c r="AU87" s="216" t="s">
        <v>72</v>
      </c>
      <c r="AY87" s="215" t="s">
        <v>125</v>
      </c>
      <c r="BK87" s="217">
        <f>BK88+BK154+BK159+BK190+BK196+BK208</f>
        <v>0</v>
      </c>
    </row>
    <row r="88" s="10" customFormat="1" ht="19.92" customHeight="1">
      <c r="B88" s="204"/>
      <c r="C88" s="205"/>
      <c r="D88" s="206" t="s">
        <v>71</v>
      </c>
      <c r="E88" s="218" t="s">
        <v>80</v>
      </c>
      <c r="F88" s="218" t="s">
        <v>126</v>
      </c>
      <c r="G88" s="205"/>
      <c r="H88" s="205"/>
      <c r="I88" s="208"/>
      <c r="J88" s="219">
        <f>BK88</f>
        <v>0</v>
      </c>
      <c r="K88" s="205"/>
      <c r="L88" s="210"/>
      <c r="M88" s="211"/>
      <c r="N88" s="212"/>
      <c r="O88" s="212"/>
      <c r="P88" s="213">
        <f>SUM(P89:P153)</f>
        <v>0</v>
      </c>
      <c r="Q88" s="212"/>
      <c r="R88" s="213">
        <f>SUM(R89:R153)</f>
        <v>0.79215600000000008</v>
      </c>
      <c r="S88" s="212"/>
      <c r="T88" s="214">
        <f>SUM(T89:T153)</f>
        <v>0</v>
      </c>
      <c r="AR88" s="215" t="s">
        <v>80</v>
      </c>
      <c r="AT88" s="216" t="s">
        <v>71</v>
      </c>
      <c r="AU88" s="216" t="s">
        <v>80</v>
      </c>
      <c r="AY88" s="215" t="s">
        <v>125</v>
      </c>
      <c r="BK88" s="217">
        <f>SUM(BK89:BK153)</f>
        <v>0</v>
      </c>
    </row>
    <row r="89" s="1" customFormat="1" ht="16.5" customHeight="1">
      <c r="B89" s="45"/>
      <c r="C89" s="220" t="s">
        <v>80</v>
      </c>
      <c r="D89" s="220" t="s">
        <v>127</v>
      </c>
      <c r="E89" s="221" t="s">
        <v>658</v>
      </c>
      <c r="F89" s="222" t="s">
        <v>659</v>
      </c>
      <c r="G89" s="223" t="s">
        <v>541</v>
      </c>
      <c r="H89" s="224">
        <v>44</v>
      </c>
      <c r="I89" s="225"/>
      <c r="J89" s="226">
        <f>ROUND(I89*H89,2)</f>
        <v>0</v>
      </c>
      <c r="K89" s="222" t="s">
        <v>131</v>
      </c>
      <c r="L89" s="71"/>
      <c r="M89" s="227" t="s">
        <v>21</v>
      </c>
      <c r="N89" s="228" t="s">
        <v>43</v>
      </c>
      <c r="O89" s="46"/>
      <c r="P89" s="229">
        <f>O89*H89</f>
        <v>0</v>
      </c>
      <c r="Q89" s="229">
        <v>0.01797</v>
      </c>
      <c r="R89" s="229">
        <f>Q89*H89</f>
        <v>0.79068000000000005</v>
      </c>
      <c r="S89" s="229">
        <v>0</v>
      </c>
      <c r="T89" s="230">
        <f>S89*H89</f>
        <v>0</v>
      </c>
      <c r="AR89" s="23" t="s">
        <v>132</v>
      </c>
      <c r="AT89" s="23" t="s">
        <v>127</v>
      </c>
      <c r="AU89" s="23" t="s">
        <v>82</v>
      </c>
      <c r="AY89" s="23" t="s">
        <v>125</v>
      </c>
      <c r="BE89" s="231">
        <f>IF(N89="základní",J89,0)</f>
        <v>0</v>
      </c>
      <c r="BF89" s="231">
        <f>IF(N89="snížená",J89,0)</f>
        <v>0</v>
      </c>
      <c r="BG89" s="231">
        <f>IF(N89="zákl. přenesená",J89,0)</f>
        <v>0</v>
      </c>
      <c r="BH89" s="231">
        <f>IF(N89="sníž. přenesená",J89,0)</f>
        <v>0</v>
      </c>
      <c r="BI89" s="231">
        <f>IF(N89="nulová",J89,0)</f>
        <v>0</v>
      </c>
      <c r="BJ89" s="23" t="s">
        <v>80</v>
      </c>
      <c r="BK89" s="231">
        <f>ROUND(I89*H89,2)</f>
        <v>0</v>
      </c>
      <c r="BL89" s="23" t="s">
        <v>132</v>
      </c>
      <c r="BM89" s="23" t="s">
        <v>660</v>
      </c>
    </row>
    <row r="90" s="1" customFormat="1">
      <c r="B90" s="45"/>
      <c r="C90" s="73"/>
      <c r="D90" s="232" t="s">
        <v>134</v>
      </c>
      <c r="E90" s="73"/>
      <c r="F90" s="233" t="s">
        <v>661</v>
      </c>
      <c r="G90" s="73"/>
      <c r="H90" s="73"/>
      <c r="I90" s="190"/>
      <c r="J90" s="73"/>
      <c r="K90" s="73"/>
      <c r="L90" s="71"/>
      <c r="M90" s="234"/>
      <c r="N90" s="46"/>
      <c r="O90" s="46"/>
      <c r="P90" s="46"/>
      <c r="Q90" s="46"/>
      <c r="R90" s="46"/>
      <c r="S90" s="46"/>
      <c r="T90" s="94"/>
      <c r="AT90" s="23" t="s">
        <v>134</v>
      </c>
      <c r="AU90" s="23" t="s">
        <v>82</v>
      </c>
    </row>
    <row r="91" s="1" customFormat="1">
      <c r="B91" s="45"/>
      <c r="C91" s="73"/>
      <c r="D91" s="232" t="s">
        <v>136</v>
      </c>
      <c r="E91" s="73"/>
      <c r="F91" s="233" t="s">
        <v>637</v>
      </c>
      <c r="G91" s="73"/>
      <c r="H91" s="73"/>
      <c r="I91" s="190"/>
      <c r="J91" s="73"/>
      <c r="K91" s="73"/>
      <c r="L91" s="71"/>
      <c r="M91" s="234"/>
      <c r="N91" s="46"/>
      <c r="O91" s="46"/>
      <c r="P91" s="46"/>
      <c r="Q91" s="46"/>
      <c r="R91" s="46"/>
      <c r="S91" s="46"/>
      <c r="T91" s="94"/>
      <c r="AT91" s="23" t="s">
        <v>136</v>
      </c>
      <c r="AU91" s="23" t="s">
        <v>82</v>
      </c>
    </row>
    <row r="92" s="1" customFormat="1" ht="38.25" customHeight="1">
      <c r="B92" s="45"/>
      <c r="C92" s="220" t="s">
        <v>82</v>
      </c>
      <c r="D92" s="220" t="s">
        <v>127</v>
      </c>
      <c r="E92" s="221" t="s">
        <v>232</v>
      </c>
      <c r="F92" s="222" t="s">
        <v>233</v>
      </c>
      <c r="G92" s="223" t="s">
        <v>195</v>
      </c>
      <c r="H92" s="224">
        <v>33.347000000000001</v>
      </c>
      <c r="I92" s="225"/>
      <c r="J92" s="226">
        <f>ROUND(I92*H92,2)</f>
        <v>0</v>
      </c>
      <c r="K92" s="222" t="s">
        <v>131</v>
      </c>
      <c r="L92" s="71"/>
      <c r="M92" s="227" t="s">
        <v>21</v>
      </c>
      <c r="N92" s="228" t="s">
        <v>43</v>
      </c>
      <c r="O92" s="46"/>
      <c r="P92" s="229">
        <f>O92*H92</f>
        <v>0</v>
      </c>
      <c r="Q92" s="229">
        <v>0</v>
      </c>
      <c r="R92" s="229">
        <f>Q92*H92</f>
        <v>0</v>
      </c>
      <c r="S92" s="229">
        <v>0</v>
      </c>
      <c r="T92" s="230">
        <f>S92*H92</f>
        <v>0</v>
      </c>
      <c r="AR92" s="23" t="s">
        <v>132</v>
      </c>
      <c r="AT92" s="23" t="s">
        <v>127</v>
      </c>
      <c r="AU92" s="23" t="s">
        <v>82</v>
      </c>
      <c r="AY92" s="23" t="s">
        <v>125</v>
      </c>
      <c r="BE92" s="231">
        <f>IF(N92="základní",J92,0)</f>
        <v>0</v>
      </c>
      <c r="BF92" s="231">
        <f>IF(N92="snížená",J92,0)</f>
        <v>0</v>
      </c>
      <c r="BG92" s="231">
        <f>IF(N92="zákl. přenesená",J92,0)</f>
        <v>0</v>
      </c>
      <c r="BH92" s="231">
        <f>IF(N92="sníž. přenesená",J92,0)</f>
        <v>0</v>
      </c>
      <c r="BI92" s="231">
        <f>IF(N92="nulová",J92,0)</f>
        <v>0</v>
      </c>
      <c r="BJ92" s="23" t="s">
        <v>80</v>
      </c>
      <c r="BK92" s="231">
        <f>ROUND(I92*H92,2)</f>
        <v>0</v>
      </c>
      <c r="BL92" s="23" t="s">
        <v>132</v>
      </c>
      <c r="BM92" s="23" t="s">
        <v>662</v>
      </c>
    </row>
    <row r="93" s="1" customFormat="1">
      <c r="B93" s="45"/>
      <c r="C93" s="73"/>
      <c r="D93" s="232" t="s">
        <v>134</v>
      </c>
      <c r="E93" s="73"/>
      <c r="F93" s="233" t="s">
        <v>235</v>
      </c>
      <c r="G93" s="73"/>
      <c r="H93" s="73"/>
      <c r="I93" s="190"/>
      <c r="J93" s="73"/>
      <c r="K93" s="73"/>
      <c r="L93" s="71"/>
      <c r="M93" s="234"/>
      <c r="N93" s="46"/>
      <c r="O93" s="46"/>
      <c r="P93" s="46"/>
      <c r="Q93" s="46"/>
      <c r="R93" s="46"/>
      <c r="S93" s="46"/>
      <c r="T93" s="94"/>
      <c r="AT93" s="23" t="s">
        <v>134</v>
      </c>
      <c r="AU93" s="23" t="s">
        <v>82</v>
      </c>
    </row>
    <row r="94" s="1" customFormat="1">
      <c r="B94" s="45"/>
      <c r="C94" s="73"/>
      <c r="D94" s="232" t="s">
        <v>136</v>
      </c>
      <c r="E94" s="73"/>
      <c r="F94" s="233" t="s">
        <v>198</v>
      </c>
      <c r="G94" s="73"/>
      <c r="H94" s="73"/>
      <c r="I94" s="190"/>
      <c r="J94" s="73"/>
      <c r="K94" s="73"/>
      <c r="L94" s="71"/>
      <c r="M94" s="234"/>
      <c r="N94" s="46"/>
      <c r="O94" s="46"/>
      <c r="P94" s="46"/>
      <c r="Q94" s="46"/>
      <c r="R94" s="46"/>
      <c r="S94" s="46"/>
      <c r="T94" s="94"/>
      <c r="AT94" s="23" t="s">
        <v>136</v>
      </c>
      <c r="AU94" s="23" t="s">
        <v>82</v>
      </c>
    </row>
    <row r="95" s="11" customFormat="1">
      <c r="B95" s="235"/>
      <c r="C95" s="236"/>
      <c r="D95" s="232" t="s">
        <v>199</v>
      </c>
      <c r="E95" s="237" t="s">
        <v>21</v>
      </c>
      <c r="F95" s="238" t="s">
        <v>663</v>
      </c>
      <c r="G95" s="236"/>
      <c r="H95" s="237" t="s">
        <v>21</v>
      </c>
      <c r="I95" s="239"/>
      <c r="J95" s="236"/>
      <c r="K95" s="236"/>
      <c r="L95" s="240"/>
      <c r="M95" s="241"/>
      <c r="N95" s="242"/>
      <c r="O95" s="242"/>
      <c r="P95" s="242"/>
      <c r="Q95" s="242"/>
      <c r="R95" s="242"/>
      <c r="S95" s="242"/>
      <c r="T95" s="243"/>
      <c r="AT95" s="244" t="s">
        <v>199</v>
      </c>
      <c r="AU95" s="244" t="s">
        <v>82</v>
      </c>
      <c r="AV95" s="11" t="s">
        <v>80</v>
      </c>
      <c r="AW95" s="11" t="s">
        <v>35</v>
      </c>
      <c r="AX95" s="11" t="s">
        <v>72</v>
      </c>
      <c r="AY95" s="244" t="s">
        <v>125</v>
      </c>
    </row>
    <row r="96" s="12" customFormat="1">
      <c r="B96" s="245"/>
      <c r="C96" s="246"/>
      <c r="D96" s="232" t="s">
        <v>199</v>
      </c>
      <c r="E96" s="247" t="s">
        <v>21</v>
      </c>
      <c r="F96" s="248" t="s">
        <v>664</v>
      </c>
      <c r="G96" s="246"/>
      <c r="H96" s="249">
        <v>3.1840000000000002</v>
      </c>
      <c r="I96" s="250"/>
      <c r="J96" s="246"/>
      <c r="K96" s="246"/>
      <c r="L96" s="251"/>
      <c r="M96" s="252"/>
      <c r="N96" s="253"/>
      <c r="O96" s="253"/>
      <c r="P96" s="253"/>
      <c r="Q96" s="253"/>
      <c r="R96" s="253"/>
      <c r="S96" s="253"/>
      <c r="T96" s="254"/>
      <c r="AT96" s="255" t="s">
        <v>199</v>
      </c>
      <c r="AU96" s="255" t="s">
        <v>82</v>
      </c>
      <c r="AV96" s="12" t="s">
        <v>82</v>
      </c>
      <c r="AW96" s="12" t="s">
        <v>35</v>
      </c>
      <c r="AX96" s="12" t="s">
        <v>72</v>
      </c>
      <c r="AY96" s="255" t="s">
        <v>125</v>
      </c>
    </row>
    <row r="97" s="11" customFormat="1">
      <c r="B97" s="235"/>
      <c r="C97" s="236"/>
      <c r="D97" s="232" t="s">
        <v>199</v>
      </c>
      <c r="E97" s="237" t="s">
        <v>21</v>
      </c>
      <c r="F97" s="238" t="s">
        <v>665</v>
      </c>
      <c r="G97" s="236"/>
      <c r="H97" s="237" t="s">
        <v>21</v>
      </c>
      <c r="I97" s="239"/>
      <c r="J97" s="236"/>
      <c r="K97" s="236"/>
      <c r="L97" s="240"/>
      <c r="M97" s="241"/>
      <c r="N97" s="242"/>
      <c r="O97" s="242"/>
      <c r="P97" s="242"/>
      <c r="Q97" s="242"/>
      <c r="R97" s="242"/>
      <c r="S97" s="242"/>
      <c r="T97" s="243"/>
      <c r="AT97" s="244" t="s">
        <v>199</v>
      </c>
      <c r="AU97" s="244" t="s">
        <v>82</v>
      </c>
      <c r="AV97" s="11" t="s">
        <v>80</v>
      </c>
      <c r="AW97" s="11" t="s">
        <v>35</v>
      </c>
      <c r="AX97" s="11" t="s">
        <v>72</v>
      </c>
      <c r="AY97" s="244" t="s">
        <v>125</v>
      </c>
    </row>
    <row r="98" s="12" customFormat="1">
      <c r="B98" s="245"/>
      <c r="C98" s="246"/>
      <c r="D98" s="232" t="s">
        <v>199</v>
      </c>
      <c r="E98" s="247" t="s">
        <v>21</v>
      </c>
      <c r="F98" s="248" t="s">
        <v>666</v>
      </c>
      <c r="G98" s="246"/>
      <c r="H98" s="249">
        <v>30.163</v>
      </c>
      <c r="I98" s="250"/>
      <c r="J98" s="246"/>
      <c r="K98" s="246"/>
      <c r="L98" s="251"/>
      <c r="M98" s="252"/>
      <c r="N98" s="253"/>
      <c r="O98" s="253"/>
      <c r="P98" s="253"/>
      <c r="Q98" s="253"/>
      <c r="R98" s="253"/>
      <c r="S98" s="253"/>
      <c r="T98" s="254"/>
      <c r="AT98" s="255" t="s">
        <v>199</v>
      </c>
      <c r="AU98" s="255" t="s">
        <v>82</v>
      </c>
      <c r="AV98" s="12" t="s">
        <v>82</v>
      </c>
      <c r="AW98" s="12" t="s">
        <v>35</v>
      </c>
      <c r="AX98" s="12" t="s">
        <v>72</v>
      </c>
      <c r="AY98" s="255" t="s">
        <v>125</v>
      </c>
    </row>
    <row r="99" s="13" customFormat="1">
      <c r="B99" s="256"/>
      <c r="C99" s="257"/>
      <c r="D99" s="232" t="s">
        <v>199</v>
      </c>
      <c r="E99" s="258" t="s">
        <v>21</v>
      </c>
      <c r="F99" s="259" t="s">
        <v>205</v>
      </c>
      <c r="G99" s="257"/>
      <c r="H99" s="260">
        <v>33.347000000000001</v>
      </c>
      <c r="I99" s="261"/>
      <c r="J99" s="257"/>
      <c r="K99" s="257"/>
      <c r="L99" s="262"/>
      <c r="M99" s="263"/>
      <c r="N99" s="264"/>
      <c r="O99" s="264"/>
      <c r="P99" s="264"/>
      <c r="Q99" s="264"/>
      <c r="R99" s="264"/>
      <c r="S99" s="264"/>
      <c r="T99" s="265"/>
      <c r="AT99" s="266" t="s">
        <v>199</v>
      </c>
      <c r="AU99" s="266" t="s">
        <v>82</v>
      </c>
      <c r="AV99" s="13" t="s">
        <v>132</v>
      </c>
      <c r="AW99" s="13" t="s">
        <v>35</v>
      </c>
      <c r="AX99" s="13" t="s">
        <v>80</v>
      </c>
      <c r="AY99" s="266" t="s">
        <v>125</v>
      </c>
    </row>
    <row r="100" s="1" customFormat="1" ht="38.25" customHeight="1">
      <c r="B100" s="45"/>
      <c r="C100" s="220" t="s">
        <v>142</v>
      </c>
      <c r="D100" s="220" t="s">
        <v>127</v>
      </c>
      <c r="E100" s="221" t="s">
        <v>243</v>
      </c>
      <c r="F100" s="222" t="s">
        <v>244</v>
      </c>
      <c r="G100" s="223" t="s">
        <v>195</v>
      </c>
      <c r="H100" s="224">
        <v>10.004</v>
      </c>
      <c r="I100" s="225"/>
      <c r="J100" s="226">
        <f>ROUND(I100*H100,2)</f>
        <v>0</v>
      </c>
      <c r="K100" s="222" t="s">
        <v>131</v>
      </c>
      <c r="L100" s="71"/>
      <c r="M100" s="227" t="s">
        <v>21</v>
      </c>
      <c r="N100" s="228" t="s">
        <v>43</v>
      </c>
      <c r="O100" s="46"/>
      <c r="P100" s="229">
        <f>O100*H100</f>
        <v>0</v>
      </c>
      <c r="Q100" s="229">
        <v>0</v>
      </c>
      <c r="R100" s="229">
        <f>Q100*H100</f>
        <v>0</v>
      </c>
      <c r="S100" s="229">
        <v>0</v>
      </c>
      <c r="T100" s="230">
        <f>S100*H100</f>
        <v>0</v>
      </c>
      <c r="AR100" s="23" t="s">
        <v>132</v>
      </c>
      <c r="AT100" s="23" t="s">
        <v>127</v>
      </c>
      <c r="AU100" s="23" t="s">
        <v>82</v>
      </c>
      <c r="AY100" s="23" t="s">
        <v>125</v>
      </c>
      <c r="BE100" s="231">
        <f>IF(N100="základní",J100,0)</f>
        <v>0</v>
      </c>
      <c r="BF100" s="231">
        <f>IF(N100="snížená",J100,0)</f>
        <v>0</v>
      </c>
      <c r="BG100" s="231">
        <f>IF(N100="zákl. přenesená",J100,0)</f>
        <v>0</v>
      </c>
      <c r="BH100" s="231">
        <f>IF(N100="sníž. přenesená",J100,0)</f>
        <v>0</v>
      </c>
      <c r="BI100" s="231">
        <f>IF(N100="nulová",J100,0)</f>
        <v>0</v>
      </c>
      <c r="BJ100" s="23" t="s">
        <v>80</v>
      </c>
      <c r="BK100" s="231">
        <f>ROUND(I100*H100,2)</f>
        <v>0</v>
      </c>
      <c r="BL100" s="23" t="s">
        <v>132</v>
      </c>
      <c r="BM100" s="23" t="s">
        <v>667</v>
      </c>
    </row>
    <row r="101" s="1" customFormat="1">
      <c r="B101" s="45"/>
      <c r="C101" s="73"/>
      <c r="D101" s="232" t="s">
        <v>134</v>
      </c>
      <c r="E101" s="73"/>
      <c r="F101" s="233" t="s">
        <v>235</v>
      </c>
      <c r="G101" s="73"/>
      <c r="H101" s="73"/>
      <c r="I101" s="190"/>
      <c r="J101" s="73"/>
      <c r="K101" s="73"/>
      <c r="L101" s="71"/>
      <c r="M101" s="234"/>
      <c r="N101" s="46"/>
      <c r="O101" s="46"/>
      <c r="P101" s="46"/>
      <c r="Q101" s="46"/>
      <c r="R101" s="46"/>
      <c r="S101" s="46"/>
      <c r="T101" s="94"/>
      <c r="AT101" s="23" t="s">
        <v>134</v>
      </c>
      <c r="AU101" s="23" t="s">
        <v>82</v>
      </c>
    </row>
    <row r="102" s="12" customFormat="1">
      <c r="B102" s="245"/>
      <c r="C102" s="246"/>
      <c r="D102" s="232" t="s">
        <v>199</v>
      </c>
      <c r="E102" s="247" t="s">
        <v>21</v>
      </c>
      <c r="F102" s="248" t="s">
        <v>668</v>
      </c>
      <c r="G102" s="246"/>
      <c r="H102" s="249">
        <v>10.004</v>
      </c>
      <c r="I102" s="250"/>
      <c r="J102" s="246"/>
      <c r="K102" s="246"/>
      <c r="L102" s="251"/>
      <c r="M102" s="252"/>
      <c r="N102" s="253"/>
      <c r="O102" s="253"/>
      <c r="P102" s="253"/>
      <c r="Q102" s="253"/>
      <c r="R102" s="253"/>
      <c r="S102" s="253"/>
      <c r="T102" s="254"/>
      <c r="AT102" s="255" t="s">
        <v>199</v>
      </c>
      <c r="AU102" s="255" t="s">
        <v>82</v>
      </c>
      <c r="AV102" s="12" t="s">
        <v>82</v>
      </c>
      <c r="AW102" s="12" t="s">
        <v>35</v>
      </c>
      <c r="AX102" s="12" t="s">
        <v>80</v>
      </c>
      <c r="AY102" s="255" t="s">
        <v>125</v>
      </c>
    </row>
    <row r="103" s="1" customFormat="1" ht="25.5" customHeight="1">
      <c r="B103" s="45"/>
      <c r="C103" s="220" t="s">
        <v>132</v>
      </c>
      <c r="D103" s="220" t="s">
        <v>127</v>
      </c>
      <c r="E103" s="221" t="s">
        <v>277</v>
      </c>
      <c r="F103" s="222" t="s">
        <v>278</v>
      </c>
      <c r="G103" s="223" t="s">
        <v>195</v>
      </c>
      <c r="H103" s="224">
        <v>3.6299999999999999</v>
      </c>
      <c r="I103" s="225"/>
      <c r="J103" s="226">
        <f>ROUND(I103*H103,2)</f>
        <v>0</v>
      </c>
      <c r="K103" s="222" t="s">
        <v>131</v>
      </c>
      <c r="L103" s="71"/>
      <c r="M103" s="227" t="s">
        <v>21</v>
      </c>
      <c r="N103" s="228" t="s">
        <v>43</v>
      </c>
      <c r="O103" s="46"/>
      <c r="P103" s="229">
        <f>O103*H103</f>
        <v>0</v>
      </c>
      <c r="Q103" s="229">
        <v>0</v>
      </c>
      <c r="R103" s="229">
        <f>Q103*H103</f>
        <v>0</v>
      </c>
      <c r="S103" s="229">
        <v>0</v>
      </c>
      <c r="T103" s="230">
        <f>S103*H103</f>
        <v>0</v>
      </c>
      <c r="AR103" s="23" t="s">
        <v>132</v>
      </c>
      <c r="AT103" s="23" t="s">
        <v>127</v>
      </c>
      <c r="AU103" s="23" t="s">
        <v>82</v>
      </c>
      <c r="AY103" s="23" t="s">
        <v>125</v>
      </c>
      <c r="BE103" s="231">
        <f>IF(N103="základní",J103,0)</f>
        <v>0</v>
      </c>
      <c r="BF103" s="231">
        <f>IF(N103="snížená",J103,0)</f>
        <v>0</v>
      </c>
      <c r="BG103" s="231">
        <f>IF(N103="zákl. přenesená",J103,0)</f>
        <v>0</v>
      </c>
      <c r="BH103" s="231">
        <f>IF(N103="sníž. přenesená",J103,0)</f>
        <v>0</v>
      </c>
      <c r="BI103" s="231">
        <f>IF(N103="nulová",J103,0)</f>
        <v>0</v>
      </c>
      <c r="BJ103" s="23" t="s">
        <v>80</v>
      </c>
      <c r="BK103" s="231">
        <f>ROUND(I103*H103,2)</f>
        <v>0</v>
      </c>
      <c r="BL103" s="23" t="s">
        <v>132</v>
      </c>
      <c r="BM103" s="23" t="s">
        <v>669</v>
      </c>
    </row>
    <row r="104" s="1" customFormat="1">
      <c r="B104" s="45"/>
      <c r="C104" s="73"/>
      <c r="D104" s="232" t="s">
        <v>134</v>
      </c>
      <c r="E104" s="73"/>
      <c r="F104" s="233" t="s">
        <v>280</v>
      </c>
      <c r="G104" s="73"/>
      <c r="H104" s="73"/>
      <c r="I104" s="190"/>
      <c r="J104" s="73"/>
      <c r="K104" s="73"/>
      <c r="L104" s="71"/>
      <c r="M104" s="234"/>
      <c r="N104" s="46"/>
      <c r="O104" s="46"/>
      <c r="P104" s="46"/>
      <c r="Q104" s="46"/>
      <c r="R104" s="46"/>
      <c r="S104" s="46"/>
      <c r="T104" s="94"/>
      <c r="AT104" s="23" t="s">
        <v>134</v>
      </c>
      <c r="AU104" s="23" t="s">
        <v>82</v>
      </c>
    </row>
    <row r="105" s="1" customFormat="1">
      <c r="B105" s="45"/>
      <c r="C105" s="73"/>
      <c r="D105" s="232" t="s">
        <v>136</v>
      </c>
      <c r="E105" s="73"/>
      <c r="F105" s="233" t="s">
        <v>198</v>
      </c>
      <c r="G105" s="73"/>
      <c r="H105" s="73"/>
      <c r="I105" s="190"/>
      <c r="J105" s="73"/>
      <c r="K105" s="73"/>
      <c r="L105" s="71"/>
      <c r="M105" s="234"/>
      <c r="N105" s="46"/>
      <c r="O105" s="46"/>
      <c r="P105" s="46"/>
      <c r="Q105" s="46"/>
      <c r="R105" s="46"/>
      <c r="S105" s="46"/>
      <c r="T105" s="94"/>
      <c r="AT105" s="23" t="s">
        <v>136</v>
      </c>
      <c r="AU105" s="23" t="s">
        <v>82</v>
      </c>
    </row>
    <row r="106" s="11" customFormat="1">
      <c r="B106" s="235"/>
      <c r="C106" s="236"/>
      <c r="D106" s="232" t="s">
        <v>199</v>
      </c>
      <c r="E106" s="237" t="s">
        <v>21</v>
      </c>
      <c r="F106" s="238" t="s">
        <v>670</v>
      </c>
      <c r="G106" s="236"/>
      <c r="H106" s="237" t="s">
        <v>21</v>
      </c>
      <c r="I106" s="239"/>
      <c r="J106" s="236"/>
      <c r="K106" s="236"/>
      <c r="L106" s="240"/>
      <c r="M106" s="241"/>
      <c r="N106" s="242"/>
      <c r="O106" s="242"/>
      <c r="P106" s="242"/>
      <c r="Q106" s="242"/>
      <c r="R106" s="242"/>
      <c r="S106" s="242"/>
      <c r="T106" s="243"/>
      <c r="AT106" s="244" t="s">
        <v>199</v>
      </c>
      <c r="AU106" s="244" t="s">
        <v>82</v>
      </c>
      <c r="AV106" s="11" t="s">
        <v>80</v>
      </c>
      <c r="AW106" s="11" t="s">
        <v>35</v>
      </c>
      <c r="AX106" s="11" t="s">
        <v>72</v>
      </c>
      <c r="AY106" s="244" t="s">
        <v>125</v>
      </c>
    </row>
    <row r="107" s="12" customFormat="1">
      <c r="B107" s="245"/>
      <c r="C107" s="246"/>
      <c r="D107" s="232" t="s">
        <v>199</v>
      </c>
      <c r="E107" s="247" t="s">
        <v>21</v>
      </c>
      <c r="F107" s="248" t="s">
        <v>671</v>
      </c>
      <c r="G107" s="246"/>
      <c r="H107" s="249">
        <v>3.6299999999999999</v>
      </c>
      <c r="I107" s="250"/>
      <c r="J107" s="246"/>
      <c r="K107" s="246"/>
      <c r="L107" s="251"/>
      <c r="M107" s="252"/>
      <c r="N107" s="253"/>
      <c r="O107" s="253"/>
      <c r="P107" s="253"/>
      <c r="Q107" s="253"/>
      <c r="R107" s="253"/>
      <c r="S107" s="253"/>
      <c r="T107" s="254"/>
      <c r="AT107" s="255" t="s">
        <v>199</v>
      </c>
      <c r="AU107" s="255" t="s">
        <v>82</v>
      </c>
      <c r="AV107" s="12" t="s">
        <v>82</v>
      </c>
      <c r="AW107" s="12" t="s">
        <v>35</v>
      </c>
      <c r="AX107" s="12" t="s">
        <v>72</v>
      </c>
      <c r="AY107" s="255" t="s">
        <v>125</v>
      </c>
    </row>
    <row r="108" s="13" customFormat="1">
      <c r="B108" s="256"/>
      <c r="C108" s="257"/>
      <c r="D108" s="232" t="s">
        <v>199</v>
      </c>
      <c r="E108" s="258" t="s">
        <v>21</v>
      </c>
      <c r="F108" s="259" t="s">
        <v>205</v>
      </c>
      <c r="G108" s="257"/>
      <c r="H108" s="260">
        <v>3.6299999999999999</v>
      </c>
      <c r="I108" s="261"/>
      <c r="J108" s="257"/>
      <c r="K108" s="257"/>
      <c r="L108" s="262"/>
      <c r="M108" s="263"/>
      <c r="N108" s="264"/>
      <c r="O108" s="264"/>
      <c r="P108" s="264"/>
      <c r="Q108" s="264"/>
      <c r="R108" s="264"/>
      <c r="S108" s="264"/>
      <c r="T108" s="265"/>
      <c r="AT108" s="266" t="s">
        <v>199</v>
      </c>
      <c r="AU108" s="266" t="s">
        <v>82</v>
      </c>
      <c r="AV108" s="13" t="s">
        <v>132</v>
      </c>
      <c r="AW108" s="13" t="s">
        <v>35</v>
      </c>
      <c r="AX108" s="13" t="s">
        <v>80</v>
      </c>
      <c r="AY108" s="266" t="s">
        <v>125</v>
      </c>
    </row>
    <row r="109" s="1" customFormat="1" ht="38.25" customHeight="1">
      <c r="B109" s="45"/>
      <c r="C109" s="220" t="s">
        <v>151</v>
      </c>
      <c r="D109" s="220" t="s">
        <v>127</v>
      </c>
      <c r="E109" s="221" t="s">
        <v>286</v>
      </c>
      <c r="F109" s="222" t="s">
        <v>287</v>
      </c>
      <c r="G109" s="223" t="s">
        <v>195</v>
      </c>
      <c r="H109" s="224">
        <v>1.089</v>
      </c>
      <c r="I109" s="225"/>
      <c r="J109" s="226">
        <f>ROUND(I109*H109,2)</f>
        <v>0</v>
      </c>
      <c r="K109" s="222" t="s">
        <v>131</v>
      </c>
      <c r="L109" s="71"/>
      <c r="M109" s="227" t="s">
        <v>21</v>
      </c>
      <c r="N109" s="228" t="s">
        <v>43</v>
      </c>
      <c r="O109" s="46"/>
      <c r="P109" s="229">
        <f>O109*H109</f>
        <v>0</v>
      </c>
      <c r="Q109" s="229">
        <v>0</v>
      </c>
      <c r="R109" s="229">
        <f>Q109*H109</f>
        <v>0</v>
      </c>
      <c r="S109" s="229">
        <v>0</v>
      </c>
      <c r="T109" s="230">
        <f>S109*H109</f>
        <v>0</v>
      </c>
      <c r="AR109" s="23" t="s">
        <v>132</v>
      </c>
      <c r="AT109" s="23" t="s">
        <v>127</v>
      </c>
      <c r="AU109" s="23" t="s">
        <v>82</v>
      </c>
      <c r="AY109" s="23" t="s">
        <v>125</v>
      </c>
      <c r="BE109" s="231">
        <f>IF(N109="základní",J109,0)</f>
        <v>0</v>
      </c>
      <c r="BF109" s="231">
        <f>IF(N109="snížená",J109,0)</f>
        <v>0</v>
      </c>
      <c r="BG109" s="231">
        <f>IF(N109="zákl. přenesená",J109,0)</f>
        <v>0</v>
      </c>
      <c r="BH109" s="231">
        <f>IF(N109="sníž. přenesená",J109,0)</f>
        <v>0</v>
      </c>
      <c r="BI109" s="231">
        <f>IF(N109="nulová",J109,0)</f>
        <v>0</v>
      </c>
      <c r="BJ109" s="23" t="s">
        <v>80</v>
      </c>
      <c r="BK109" s="231">
        <f>ROUND(I109*H109,2)</f>
        <v>0</v>
      </c>
      <c r="BL109" s="23" t="s">
        <v>132</v>
      </c>
      <c r="BM109" s="23" t="s">
        <v>672</v>
      </c>
    </row>
    <row r="110" s="1" customFormat="1">
      <c r="B110" s="45"/>
      <c r="C110" s="73"/>
      <c r="D110" s="232" t="s">
        <v>134</v>
      </c>
      <c r="E110" s="73"/>
      <c r="F110" s="233" t="s">
        <v>280</v>
      </c>
      <c r="G110" s="73"/>
      <c r="H110" s="73"/>
      <c r="I110" s="190"/>
      <c r="J110" s="73"/>
      <c r="K110" s="73"/>
      <c r="L110" s="71"/>
      <c r="M110" s="234"/>
      <c r="N110" s="46"/>
      <c r="O110" s="46"/>
      <c r="P110" s="46"/>
      <c r="Q110" s="46"/>
      <c r="R110" s="46"/>
      <c r="S110" s="46"/>
      <c r="T110" s="94"/>
      <c r="AT110" s="23" t="s">
        <v>134</v>
      </c>
      <c r="AU110" s="23" t="s">
        <v>82</v>
      </c>
    </row>
    <row r="111" s="12" customFormat="1">
      <c r="B111" s="245"/>
      <c r="C111" s="246"/>
      <c r="D111" s="232" t="s">
        <v>199</v>
      </c>
      <c r="E111" s="247" t="s">
        <v>21</v>
      </c>
      <c r="F111" s="248" t="s">
        <v>673</v>
      </c>
      <c r="G111" s="246"/>
      <c r="H111" s="249">
        <v>1.089</v>
      </c>
      <c r="I111" s="250"/>
      <c r="J111" s="246"/>
      <c r="K111" s="246"/>
      <c r="L111" s="251"/>
      <c r="M111" s="252"/>
      <c r="N111" s="253"/>
      <c r="O111" s="253"/>
      <c r="P111" s="253"/>
      <c r="Q111" s="253"/>
      <c r="R111" s="253"/>
      <c r="S111" s="253"/>
      <c r="T111" s="254"/>
      <c r="AT111" s="255" t="s">
        <v>199</v>
      </c>
      <c r="AU111" s="255" t="s">
        <v>82</v>
      </c>
      <c r="AV111" s="12" t="s">
        <v>82</v>
      </c>
      <c r="AW111" s="12" t="s">
        <v>35</v>
      </c>
      <c r="AX111" s="12" t="s">
        <v>80</v>
      </c>
      <c r="AY111" s="255" t="s">
        <v>125</v>
      </c>
    </row>
    <row r="112" s="1" customFormat="1" ht="38.25" customHeight="1">
      <c r="B112" s="45"/>
      <c r="C112" s="220" t="s">
        <v>155</v>
      </c>
      <c r="D112" s="220" t="s">
        <v>127</v>
      </c>
      <c r="E112" s="221" t="s">
        <v>311</v>
      </c>
      <c r="F112" s="222" t="s">
        <v>312</v>
      </c>
      <c r="G112" s="223" t="s">
        <v>195</v>
      </c>
      <c r="H112" s="224">
        <v>17.372</v>
      </c>
      <c r="I112" s="225"/>
      <c r="J112" s="226">
        <f>ROUND(I112*H112,2)</f>
        <v>0</v>
      </c>
      <c r="K112" s="222" t="s">
        <v>131</v>
      </c>
      <c r="L112" s="71"/>
      <c r="M112" s="227" t="s">
        <v>21</v>
      </c>
      <c r="N112" s="228" t="s">
        <v>43</v>
      </c>
      <c r="O112" s="46"/>
      <c r="P112" s="229">
        <f>O112*H112</f>
        <v>0</v>
      </c>
      <c r="Q112" s="229">
        <v>0</v>
      </c>
      <c r="R112" s="229">
        <f>Q112*H112</f>
        <v>0</v>
      </c>
      <c r="S112" s="229">
        <v>0</v>
      </c>
      <c r="T112" s="230">
        <f>S112*H112</f>
        <v>0</v>
      </c>
      <c r="AR112" s="23" t="s">
        <v>132</v>
      </c>
      <c r="AT112" s="23" t="s">
        <v>127</v>
      </c>
      <c r="AU112" s="23" t="s">
        <v>82</v>
      </c>
      <c r="AY112" s="23" t="s">
        <v>125</v>
      </c>
      <c r="BE112" s="231">
        <f>IF(N112="základní",J112,0)</f>
        <v>0</v>
      </c>
      <c r="BF112" s="231">
        <f>IF(N112="snížená",J112,0)</f>
        <v>0</v>
      </c>
      <c r="BG112" s="231">
        <f>IF(N112="zákl. přenesená",J112,0)</f>
        <v>0</v>
      </c>
      <c r="BH112" s="231">
        <f>IF(N112="sníž. přenesená",J112,0)</f>
        <v>0</v>
      </c>
      <c r="BI112" s="231">
        <f>IF(N112="nulová",J112,0)</f>
        <v>0</v>
      </c>
      <c r="BJ112" s="23" t="s">
        <v>80</v>
      </c>
      <c r="BK112" s="231">
        <f>ROUND(I112*H112,2)</f>
        <v>0</v>
      </c>
      <c r="BL112" s="23" t="s">
        <v>132</v>
      </c>
      <c r="BM112" s="23" t="s">
        <v>674</v>
      </c>
    </row>
    <row r="113" s="1" customFormat="1">
      <c r="B113" s="45"/>
      <c r="C113" s="73"/>
      <c r="D113" s="232" t="s">
        <v>134</v>
      </c>
      <c r="E113" s="73"/>
      <c r="F113" s="233" t="s">
        <v>314</v>
      </c>
      <c r="G113" s="73"/>
      <c r="H113" s="73"/>
      <c r="I113" s="190"/>
      <c r="J113" s="73"/>
      <c r="K113" s="73"/>
      <c r="L113" s="71"/>
      <c r="M113" s="234"/>
      <c r="N113" s="46"/>
      <c r="O113" s="46"/>
      <c r="P113" s="46"/>
      <c r="Q113" s="46"/>
      <c r="R113" s="46"/>
      <c r="S113" s="46"/>
      <c r="T113" s="94"/>
      <c r="AT113" s="23" t="s">
        <v>134</v>
      </c>
      <c r="AU113" s="23" t="s">
        <v>82</v>
      </c>
    </row>
    <row r="114" s="1" customFormat="1">
      <c r="B114" s="45"/>
      <c r="C114" s="73"/>
      <c r="D114" s="232" t="s">
        <v>136</v>
      </c>
      <c r="E114" s="73"/>
      <c r="F114" s="233" t="s">
        <v>303</v>
      </c>
      <c r="G114" s="73"/>
      <c r="H114" s="73"/>
      <c r="I114" s="190"/>
      <c r="J114" s="73"/>
      <c r="K114" s="73"/>
      <c r="L114" s="71"/>
      <c r="M114" s="234"/>
      <c r="N114" s="46"/>
      <c r="O114" s="46"/>
      <c r="P114" s="46"/>
      <c r="Q114" s="46"/>
      <c r="R114" s="46"/>
      <c r="S114" s="46"/>
      <c r="T114" s="94"/>
      <c r="AT114" s="23" t="s">
        <v>136</v>
      </c>
      <c r="AU114" s="23" t="s">
        <v>82</v>
      </c>
    </row>
    <row r="115" s="12" customFormat="1">
      <c r="B115" s="245"/>
      <c r="C115" s="246"/>
      <c r="D115" s="232" t="s">
        <v>199</v>
      </c>
      <c r="E115" s="247" t="s">
        <v>21</v>
      </c>
      <c r="F115" s="248" t="s">
        <v>675</v>
      </c>
      <c r="G115" s="246"/>
      <c r="H115" s="249">
        <v>17.372</v>
      </c>
      <c r="I115" s="250"/>
      <c r="J115" s="246"/>
      <c r="K115" s="246"/>
      <c r="L115" s="251"/>
      <c r="M115" s="252"/>
      <c r="N115" s="253"/>
      <c r="O115" s="253"/>
      <c r="P115" s="253"/>
      <c r="Q115" s="253"/>
      <c r="R115" s="253"/>
      <c r="S115" s="253"/>
      <c r="T115" s="254"/>
      <c r="AT115" s="255" t="s">
        <v>199</v>
      </c>
      <c r="AU115" s="255" t="s">
        <v>82</v>
      </c>
      <c r="AV115" s="12" t="s">
        <v>82</v>
      </c>
      <c r="AW115" s="12" t="s">
        <v>35</v>
      </c>
      <c r="AX115" s="12" t="s">
        <v>80</v>
      </c>
      <c r="AY115" s="255" t="s">
        <v>125</v>
      </c>
    </row>
    <row r="116" s="1" customFormat="1" ht="51" customHeight="1">
      <c r="B116" s="45"/>
      <c r="C116" s="220" t="s">
        <v>160</v>
      </c>
      <c r="D116" s="220" t="s">
        <v>127</v>
      </c>
      <c r="E116" s="221" t="s">
        <v>326</v>
      </c>
      <c r="F116" s="222" t="s">
        <v>327</v>
      </c>
      <c r="G116" s="223" t="s">
        <v>195</v>
      </c>
      <c r="H116" s="224">
        <v>19.605</v>
      </c>
      <c r="I116" s="225"/>
      <c r="J116" s="226">
        <f>ROUND(I116*H116,2)</f>
        <v>0</v>
      </c>
      <c r="K116" s="222" t="s">
        <v>131</v>
      </c>
      <c r="L116" s="71"/>
      <c r="M116" s="227" t="s">
        <v>21</v>
      </c>
      <c r="N116" s="228" t="s">
        <v>43</v>
      </c>
      <c r="O116" s="46"/>
      <c r="P116" s="229">
        <f>O116*H116</f>
        <v>0</v>
      </c>
      <c r="Q116" s="229">
        <v>0</v>
      </c>
      <c r="R116" s="229">
        <f>Q116*H116</f>
        <v>0</v>
      </c>
      <c r="S116" s="229">
        <v>0</v>
      </c>
      <c r="T116" s="230">
        <f>S116*H116</f>
        <v>0</v>
      </c>
      <c r="AR116" s="23" t="s">
        <v>132</v>
      </c>
      <c r="AT116" s="23" t="s">
        <v>127</v>
      </c>
      <c r="AU116" s="23" t="s">
        <v>82</v>
      </c>
      <c r="AY116" s="23" t="s">
        <v>125</v>
      </c>
      <c r="BE116" s="231">
        <f>IF(N116="základní",J116,0)</f>
        <v>0</v>
      </c>
      <c r="BF116" s="231">
        <f>IF(N116="snížená",J116,0)</f>
        <v>0</v>
      </c>
      <c r="BG116" s="231">
        <f>IF(N116="zákl. přenesená",J116,0)</f>
        <v>0</v>
      </c>
      <c r="BH116" s="231">
        <f>IF(N116="sníž. přenesená",J116,0)</f>
        <v>0</v>
      </c>
      <c r="BI116" s="231">
        <f>IF(N116="nulová",J116,0)</f>
        <v>0</v>
      </c>
      <c r="BJ116" s="23" t="s">
        <v>80</v>
      </c>
      <c r="BK116" s="231">
        <f>ROUND(I116*H116,2)</f>
        <v>0</v>
      </c>
      <c r="BL116" s="23" t="s">
        <v>132</v>
      </c>
      <c r="BM116" s="23" t="s">
        <v>676</v>
      </c>
    </row>
    <row r="117" s="1" customFormat="1">
      <c r="B117" s="45"/>
      <c r="C117" s="73"/>
      <c r="D117" s="232" t="s">
        <v>134</v>
      </c>
      <c r="E117" s="73"/>
      <c r="F117" s="233" t="s">
        <v>329</v>
      </c>
      <c r="G117" s="73"/>
      <c r="H117" s="73"/>
      <c r="I117" s="190"/>
      <c r="J117" s="73"/>
      <c r="K117" s="73"/>
      <c r="L117" s="71"/>
      <c r="M117" s="234"/>
      <c r="N117" s="46"/>
      <c r="O117" s="46"/>
      <c r="P117" s="46"/>
      <c r="Q117" s="46"/>
      <c r="R117" s="46"/>
      <c r="S117" s="46"/>
      <c r="T117" s="94"/>
      <c r="AT117" s="23" t="s">
        <v>134</v>
      </c>
      <c r="AU117" s="23" t="s">
        <v>82</v>
      </c>
    </row>
    <row r="118" s="1" customFormat="1">
      <c r="B118" s="45"/>
      <c r="C118" s="73"/>
      <c r="D118" s="232" t="s">
        <v>136</v>
      </c>
      <c r="E118" s="73"/>
      <c r="F118" s="233" t="s">
        <v>198</v>
      </c>
      <c r="G118" s="73"/>
      <c r="H118" s="73"/>
      <c r="I118" s="190"/>
      <c r="J118" s="73"/>
      <c r="K118" s="73"/>
      <c r="L118" s="71"/>
      <c r="M118" s="234"/>
      <c r="N118" s="46"/>
      <c r="O118" s="46"/>
      <c r="P118" s="46"/>
      <c r="Q118" s="46"/>
      <c r="R118" s="46"/>
      <c r="S118" s="46"/>
      <c r="T118" s="94"/>
      <c r="AT118" s="23" t="s">
        <v>136</v>
      </c>
      <c r="AU118" s="23" t="s">
        <v>82</v>
      </c>
    </row>
    <row r="119" s="11" customFormat="1">
      <c r="B119" s="235"/>
      <c r="C119" s="236"/>
      <c r="D119" s="232" t="s">
        <v>199</v>
      </c>
      <c r="E119" s="237" t="s">
        <v>21</v>
      </c>
      <c r="F119" s="238" t="s">
        <v>663</v>
      </c>
      <c r="G119" s="236"/>
      <c r="H119" s="237" t="s">
        <v>21</v>
      </c>
      <c r="I119" s="239"/>
      <c r="J119" s="236"/>
      <c r="K119" s="236"/>
      <c r="L119" s="240"/>
      <c r="M119" s="241"/>
      <c r="N119" s="242"/>
      <c r="O119" s="242"/>
      <c r="P119" s="242"/>
      <c r="Q119" s="242"/>
      <c r="R119" s="242"/>
      <c r="S119" s="242"/>
      <c r="T119" s="243"/>
      <c r="AT119" s="244" t="s">
        <v>199</v>
      </c>
      <c r="AU119" s="244" t="s">
        <v>82</v>
      </c>
      <c r="AV119" s="11" t="s">
        <v>80</v>
      </c>
      <c r="AW119" s="11" t="s">
        <v>35</v>
      </c>
      <c r="AX119" s="11" t="s">
        <v>72</v>
      </c>
      <c r="AY119" s="244" t="s">
        <v>125</v>
      </c>
    </row>
    <row r="120" s="12" customFormat="1">
      <c r="B120" s="245"/>
      <c r="C120" s="246"/>
      <c r="D120" s="232" t="s">
        <v>199</v>
      </c>
      <c r="E120" s="247" t="s">
        <v>21</v>
      </c>
      <c r="F120" s="248" t="s">
        <v>677</v>
      </c>
      <c r="G120" s="246"/>
      <c r="H120" s="249">
        <v>1.365</v>
      </c>
      <c r="I120" s="250"/>
      <c r="J120" s="246"/>
      <c r="K120" s="246"/>
      <c r="L120" s="251"/>
      <c r="M120" s="252"/>
      <c r="N120" s="253"/>
      <c r="O120" s="253"/>
      <c r="P120" s="253"/>
      <c r="Q120" s="253"/>
      <c r="R120" s="253"/>
      <c r="S120" s="253"/>
      <c r="T120" s="254"/>
      <c r="AT120" s="255" t="s">
        <v>199</v>
      </c>
      <c r="AU120" s="255" t="s">
        <v>82</v>
      </c>
      <c r="AV120" s="12" t="s">
        <v>82</v>
      </c>
      <c r="AW120" s="12" t="s">
        <v>35</v>
      </c>
      <c r="AX120" s="12" t="s">
        <v>72</v>
      </c>
      <c r="AY120" s="255" t="s">
        <v>125</v>
      </c>
    </row>
    <row r="121" s="11" customFormat="1">
      <c r="B121" s="235"/>
      <c r="C121" s="236"/>
      <c r="D121" s="232" t="s">
        <v>199</v>
      </c>
      <c r="E121" s="237" t="s">
        <v>21</v>
      </c>
      <c r="F121" s="238" t="s">
        <v>665</v>
      </c>
      <c r="G121" s="236"/>
      <c r="H121" s="237" t="s">
        <v>21</v>
      </c>
      <c r="I121" s="239"/>
      <c r="J121" s="236"/>
      <c r="K121" s="236"/>
      <c r="L121" s="240"/>
      <c r="M121" s="241"/>
      <c r="N121" s="242"/>
      <c r="O121" s="242"/>
      <c r="P121" s="242"/>
      <c r="Q121" s="242"/>
      <c r="R121" s="242"/>
      <c r="S121" s="242"/>
      <c r="T121" s="243"/>
      <c r="AT121" s="244" t="s">
        <v>199</v>
      </c>
      <c r="AU121" s="244" t="s">
        <v>82</v>
      </c>
      <c r="AV121" s="11" t="s">
        <v>80</v>
      </c>
      <c r="AW121" s="11" t="s">
        <v>35</v>
      </c>
      <c r="AX121" s="11" t="s">
        <v>72</v>
      </c>
      <c r="AY121" s="244" t="s">
        <v>125</v>
      </c>
    </row>
    <row r="122" s="12" customFormat="1">
      <c r="B122" s="245"/>
      <c r="C122" s="246"/>
      <c r="D122" s="232" t="s">
        <v>199</v>
      </c>
      <c r="E122" s="247" t="s">
        <v>21</v>
      </c>
      <c r="F122" s="248" t="s">
        <v>678</v>
      </c>
      <c r="G122" s="246"/>
      <c r="H122" s="249">
        <v>18.239999999999998</v>
      </c>
      <c r="I122" s="250"/>
      <c r="J122" s="246"/>
      <c r="K122" s="246"/>
      <c r="L122" s="251"/>
      <c r="M122" s="252"/>
      <c r="N122" s="253"/>
      <c r="O122" s="253"/>
      <c r="P122" s="253"/>
      <c r="Q122" s="253"/>
      <c r="R122" s="253"/>
      <c r="S122" s="253"/>
      <c r="T122" s="254"/>
      <c r="AT122" s="255" t="s">
        <v>199</v>
      </c>
      <c r="AU122" s="255" t="s">
        <v>82</v>
      </c>
      <c r="AV122" s="12" t="s">
        <v>82</v>
      </c>
      <c r="AW122" s="12" t="s">
        <v>35</v>
      </c>
      <c r="AX122" s="12" t="s">
        <v>72</v>
      </c>
      <c r="AY122" s="255" t="s">
        <v>125</v>
      </c>
    </row>
    <row r="123" s="13" customFormat="1">
      <c r="B123" s="256"/>
      <c r="C123" s="257"/>
      <c r="D123" s="232" t="s">
        <v>199</v>
      </c>
      <c r="E123" s="258" t="s">
        <v>21</v>
      </c>
      <c r="F123" s="259" t="s">
        <v>205</v>
      </c>
      <c r="G123" s="257"/>
      <c r="H123" s="260">
        <v>19.605</v>
      </c>
      <c r="I123" s="261"/>
      <c r="J123" s="257"/>
      <c r="K123" s="257"/>
      <c r="L123" s="262"/>
      <c r="M123" s="263"/>
      <c r="N123" s="264"/>
      <c r="O123" s="264"/>
      <c r="P123" s="264"/>
      <c r="Q123" s="264"/>
      <c r="R123" s="264"/>
      <c r="S123" s="264"/>
      <c r="T123" s="265"/>
      <c r="AT123" s="266" t="s">
        <v>199</v>
      </c>
      <c r="AU123" s="266" t="s">
        <v>82</v>
      </c>
      <c r="AV123" s="13" t="s">
        <v>132</v>
      </c>
      <c r="AW123" s="13" t="s">
        <v>35</v>
      </c>
      <c r="AX123" s="13" t="s">
        <v>80</v>
      </c>
      <c r="AY123" s="266" t="s">
        <v>125</v>
      </c>
    </row>
    <row r="124" s="1" customFormat="1" ht="25.5" customHeight="1">
      <c r="B124" s="45"/>
      <c r="C124" s="220" t="s">
        <v>164</v>
      </c>
      <c r="D124" s="220" t="s">
        <v>127</v>
      </c>
      <c r="E124" s="221" t="s">
        <v>679</v>
      </c>
      <c r="F124" s="222" t="s">
        <v>680</v>
      </c>
      <c r="G124" s="223" t="s">
        <v>195</v>
      </c>
      <c r="H124" s="224">
        <v>6</v>
      </c>
      <c r="I124" s="225"/>
      <c r="J124" s="226">
        <f>ROUND(I124*H124,2)</f>
        <v>0</v>
      </c>
      <c r="K124" s="222" t="s">
        <v>21</v>
      </c>
      <c r="L124" s="71"/>
      <c r="M124" s="227" t="s">
        <v>21</v>
      </c>
      <c r="N124" s="228" t="s">
        <v>43</v>
      </c>
      <c r="O124" s="46"/>
      <c r="P124" s="229">
        <f>O124*H124</f>
        <v>0</v>
      </c>
      <c r="Q124" s="229">
        <v>0</v>
      </c>
      <c r="R124" s="229">
        <f>Q124*H124</f>
        <v>0</v>
      </c>
      <c r="S124" s="229">
        <v>0</v>
      </c>
      <c r="T124" s="230">
        <f>S124*H124</f>
        <v>0</v>
      </c>
      <c r="AR124" s="23" t="s">
        <v>132</v>
      </c>
      <c r="AT124" s="23" t="s">
        <v>127</v>
      </c>
      <c r="AU124" s="23" t="s">
        <v>82</v>
      </c>
      <c r="AY124" s="23" t="s">
        <v>125</v>
      </c>
      <c r="BE124" s="231">
        <f>IF(N124="základní",J124,0)</f>
        <v>0</v>
      </c>
      <c r="BF124" s="231">
        <f>IF(N124="snížená",J124,0)</f>
        <v>0</v>
      </c>
      <c r="BG124" s="231">
        <f>IF(N124="zákl. přenesená",J124,0)</f>
        <v>0</v>
      </c>
      <c r="BH124" s="231">
        <f>IF(N124="sníž. přenesená",J124,0)</f>
        <v>0</v>
      </c>
      <c r="BI124" s="231">
        <f>IF(N124="nulová",J124,0)</f>
        <v>0</v>
      </c>
      <c r="BJ124" s="23" t="s">
        <v>80</v>
      </c>
      <c r="BK124" s="231">
        <f>ROUND(I124*H124,2)</f>
        <v>0</v>
      </c>
      <c r="BL124" s="23" t="s">
        <v>132</v>
      </c>
      <c r="BM124" s="23" t="s">
        <v>681</v>
      </c>
    </row>
    <row r="125" s="1" customFormat="1">
      <c r="B125" s="45"/>
      <c r="C125" s="73"/>
      <c r="D125" s="232" t="s">
        <v>134</v>
      </c>
      <c r="E125" s="73"/>
      <c r="F125" s="233" t="s">
        <v>682</v>
      </c>
      <c r="G125" s="73"/>
      <c r="H125" s="73"/>
      <c r="I125" s="190"/>
      <c r="J125" s="73"/>
      <c r="K125" s="73"/>
      <c r="L125" s="71"/>
      <c r="M125" s="234"/>
      <c r="N125" s="46"/>
      <c r="O125" s="46"/>
      <c r="P125" s="46"/>
      <c r="Q125" s="46"/>
      <c r="R125" s="46"/>
      <c r="S125" s="46"/>
      <c r="T125" s="94"/>
      <c r="AT125" s="23" t="s">
        <v>134</v>
      </c>
      <c r="AU125" s="23" t="s">
        <v>82</v>
      </c>
    </row>
    <row r="126" s="1" customFormat="1">
      <c r="B126" s="45"/>
      <c r="C126" s="73"/>
      <c r="D126" s="232" t="s">
        <v>136</v>
      </c>
      <c r="E126" s="73"/>
      <c r="F126" s="233" t="s">
        <v>419</v>
      </c>
      <c r="G126" s="73"/>
      <c r="H126" s="73"/>
      <c r="I126" s="190"/>
      <c r="J126" s="73"/>
      <c r="K126" s="73"/>
      <c r="L126" s="71"/>
      <c r="M126" s="234"/>
      <c r="N126" s="46"/>
      <c r="O126" s="46"/>
      <c r="P126" s="46"/>
      <c r="Q126" s="46"/>
      <c r="R126" s="46"/>
      <c r="S126" s="46"/>
      <c r="T126" s="94"/>
      <c r="AT126" s="23" t="s">
        <v>136</v>
      </c>
      <c r="AU126" s="23" t="s">
        <v>82</v>
      </c>
    </row>
    <row r="127" s="12" customFormat="1">
      <c r="B127" s="245"/>
      <c r="C127" s="246"/>
      <c r="D127" s="232" t="s">
        <v>199</v>
      </c>
      <c r="E127" s="247" t="s">
        <v>21</v>
      </c>
      <c r="F127" s="248" t="s">
        <v>683</v>
      </c>
      <c r="G127" s="246"/>
      <c r="H127" s="249">
        <v>6</v>
      </c>
      <c r="I127" s="250"/>
      <c r="J127" s="246"/>
      <c r="K127" s="246"/>
      <c r="L127" s="251"/>
      <c r="M127" s="252"/>
      <c r="N127" s="253"/>
      <c r="O127" s="253"/>
      <c r="P127" s="253"/>
      <c r="Q127" s="253"/>
      <c r="R127" s="253"/>
      <c r="S127" s="253"/>
      <c r="T127" s="254"/>
      <c r="AT127" s="255" t="s">
        <v>199</v>
      </c>
      <c r="AU127" s="255" t="s">
        <v>82</v>
      </c>
      <c r="AV127" s="12" t="s">
        <v>82</v>
      </c>
      <c r="AW127" s="12" t="s">
        <v>35</v>
      </c>
      <c r="AX127" s="12" t="s">
        <v>80</v>
      </c>
      <c r="AY127" s="255" t="s">
        <v>125</v>
      </c>
    </row>
    <row r="128" s="1" customFormat="1" ht="25.5" customHeight="1">
      <c r="B128" s="45"/>
      <c r="C128" s="220" t="s">
        <v>168</v>
      </c>
      <c r="D128" s="220" t="s">
        <v>127</v>
      </c>
      <c r="E128" s="221" t="s">
        <v>334</v>
      </c>
      <c r="F128" s="222" t="s">
        <v>335</v>
      </c>
      <c r="G128" s="223" t="s">
        <v>336</v>
      </c>
      <c r="H128" s="224">
        <v>31.27</v>
      </c>
      <c r="I128" s="225"/>
      <c r="J128" s="226">
        <f>ROUND(I128*H128,2)</f>
        <v>0</v>
      </c>
      <c r="K128" s="222" t="s">
        <v>131</v>
      </c>
      <c r="L128" s="71"/>
      <c r="M128" s="227" t="s">
        <v>21</v>
      </c>
      <c r="N128" s="228" t="s">
        <v>43</v>
      </c>
      <c r="O128" s="46"/>
      <c r="P128" s="229">
        <f>O128*H128</f>
        <v>0</v>
      </c>
      <c r="Q128" s="229">
        <v>0</v>
      </c>
      <c r="R128" s="229">
        <f>Q128*H128</f>
        <v>0</v>
      </c>
      <c r="S128" s="229">
        <v>0</v>
      </c>
      <c r="T128" s="230">
        <f>S128*H128</f>
        <v>0</v>
      </c>
      <c r="AR128" s="23" t="s">
        <v>132</v>
      </c>
      <c r="AT128" s="23" t="s">
        <v>127</v>
      </c>
      <c r="AU128" s="23" t="s">
        <v>82</v>
      </c>
      <c r="AY128" s="23" t="s">
        <v>125</v>
      </c>
      <c r="BE128" s="231">
        <f>IF(N128="základní",J128,0)</f>
        <v>0</v>
      </c>
      <c r="BF128" s="231">
        <f>IF(N128="snížená",J128,0)</f>
        <v>0</v>
      </c>
      <c r="BG128" s="231">
        <f>IF(N128="zákl. přenesená",J128,0)</f>
        <v>0</v>
      </c>
      <c r="BH128" s="231">
        <f>IF(N128="sníž. přenesená",J128,0)</f>
        <v>0</v>
      </c>
      <c r="BI128" s="231">
        <f>IF(N128="nulová",J128,0)</f>
        <v>0</v>
      </c>
      <c r="BJ128" s="23" t="s">
        <v>80</v>
      </c>
      <c r="BK128" s="231">
        <f>ROUND(I128*H128,2)</f>
        <v>0</v>
      </c>
      <c r="BL128" s="23" t="s">
        <v>132</v>
      </c>
      <c r="BM128" s="23" t="s">
        <v>684</v>
      </c>
    </row>
    <row r="129" s="1" customFormat="1">
      <c r="B129" s="45"/>
      <c r="C129" s="73"/>
      <c r="D129" s="232" t="s">
        <v>134</v>
      </c>
      <c r="E129" s="73"/>
      <c r="F129" s="233" t="s">
        <v>338</v>
      </c>
      <c r="G129" s="73"/>
      <c r="H129" s="73"/>
      <c r="I129" s="190"/>
      <c r="J129" s="73"/>
      <c r="K129" s="73"/>
      <c r="L129" s="71"/>
      <c r="M129" s="234"/>
      <c r="N129" s="46"/>
      <c r="O129" s="46"/>
      <c r="P129" s="46"/>
      <c r="Q129" s="46"/>
      <c r="R129" s="46"/>
      <c r="S129" s="46"/>
      <c r="T129" s="94"/>
      <c r="AT129" s="23" t="s">
        <v>134</v>
      </c>
      <c r="AU129" s="23" t="s">
        <v>82</v>
      </c>
    </row>
    <row r="130" s="1" customFormat="1">
      <c r="B130" s="45"/>
      <c r="C130" s="73"/>
      <c r="D130" s="232" t="s">
        <v>136</v>
      </c>
      <c r="E130" s="73"/>
      <c r="F130" s="233" t="s">
        <v>303</v>
      </c>
      <c r="G130" s="73"/>
      <c r="H130" s="73"/>
      <c r="I130" s="190"/>
      <c r="J130" s="73"/>
      <c r="K130" s="73"/>
      <c r="L130" s="71"/>
      <c r="M130" s="234"/>
      <c r="N130" s="46"/>
      <c r="O130" s="46"/>
      <c r="P130" s="46"/>
      <c r="Q130" s="46"/>
      <c r="R130" s="46"/>
      <c r="S130" s="46"/>
      <c r="T130" s="94"/>
      <c r="AT130" s="23" t="s">
        <v>136</v>
      </c>
      <c r="AU130" s="23" t="s">
        <v>82</v>
      </c>
    </row>
    <row r="131" s="12" customFormat="1">
      <c r="B131" s="245"/>
      <c r="C131" s="246"/>
      <c r="D131" s="232" t="s">
        <v>199</v>
      </c>
      <c r="E131" s="247" t="s">
        <v>21</v>
      </c>
      <c r="F131" s="248" t="s">
        <v>685</v>
      </c>
      <c r="G131" s="246"/>
      <c r="H131" s="249">
        <v>31.27</v>
      </c>
      <c r="I131" s="250"/>
      <c r="J131" s="246"/>
      <c r="K131" s="246"/>
      <c r="L131" s="251"/>
      <c r="M131" s="252"/>
      <c r="N131" s="253"/>
      <c r="O131" s="253"/>
      <c r="P131" s="253"/>
      <c r="Q131" s="253"/>
      <c r="R131" s="253"/>
      <c r="S131" s="253"/>
      <c r="T131" s="254"/>
      <c r="AT131" s="255" t="s">
        <v>199</v>
      </c>
      <c r="AU131" s="255" t="s">
        <v>82</v>
      </c>
      <c r="AV131" s="12" t="s">
        <v>82</v>
      </c>
      <c r="AW131" s="12" t="s">
        <v>35</v>
      </c>
      <c r="AX131" s="12" t="s">
        <v>80</v>
      </c>
      <c r="AY131" s="255" t="s">
        <v>125</v>
      </c>
    </row>
    <row r="132" s="1" customFormat="1" ht="25.5" customHeight="1">
      <c r="B132" s="45"/>
      <c r="C132" s="220" t="s">
        <v>172</v>
      </c>
      <c r="D132" s="220" t="s">
        <v>127</v>
      </c>
      <c r="E132" s="221" t="s">
        <v>354</v>
      </c>
      <c r="F132" s="222" t="s">
        <v>355</v>
      </c>
      <c r="G132" s="223" t="s">
        <v>130</v>
      </c>
      <c r="H132" s="224">
        <v>98.400000000000006</v>
      </c>
      <c r="I132" s="225"/>
      <c r="J132" s="226">
        <f>ROUND(I132*H132,2)</f>
        <v>0</v>
      </c>
      <c r="K132" s="222" t="s">
        <v>131</v>
      </c>
      <c r="L132" s="71"/>
      <c r="M132" s="227" t="s">
        <v>21</v>
      </c>
      <c r="N132" s="228" t="s">
        <v>43</v>
      </c>
      <c r="O132" s="46"/>
      <c r="P132" s="229">
        <f>O132*H132</f>
        <v>0</v>
      </c>
      <c r="Q132" s="229">
        <v>0</v>
      </c>
      <c r="R132" s="229">
        <f>Q132*H132</f>
        <v>0</v>
      </c>
      <c r="S132" s="229">
        <v>0</v>
      </c>
      <c r="T132" s="230">
        <f>S132*H132</f>
        <v>0</v>
      </c>
      <c r="AR132" s="23" t="s">
        <v>132</v>
      </c>
      <c r="AT132" s="23" t="s">
        <v>127</v>
      </c>
      <c r="AU132" s="23" t="s">
        <v>82</v>
      </c>
      <c r="AY132" s="23" t="s">
        <v>125</v>
      </c>
      <c r="BE132" s="231">
        <f>IF(N132="základní",J132,0)</f>
        <v>0</v>
      </c>
      <c r="BF132" s="231">
        <f>IF(N132="snížená",J132,0)</f>
        <v>0</v>
      </c>
      <c r="BG132" s="231">
        <f>IF(N132="zákl. přenesená",J132,0)</f>
        <v>0</v>
      </c>
      <c r="BH132" s="231">
        <f>IF(N132="sníž. přenesená",J132,0)</f>
        <v>0</v>
      </c>
      <c r="BI132" s="231">
        <f>IF(N132="nulová",J132,0)</f>
        <v>0</v>
      </c>
      <c r="BJ132" s="23" t="s">
        <v>80</v>
      </c>
      <c r="BK132" s="231">
        <f>ROUND(I132*H132,2)</f>
        <v>0</v>
      </c>
      <c r="BL132" s="23" t="s">
        <v>132</v>
      </c>
      <c r="BM132" s="23" t="s">
        <v>686</v>
      </c>
    </row>
    <row r="133" s="1" customFormat="1">
      <c r="B133" s="45"/>
      <c r="C133" s="73"/>
      <c r="D133" s="232" t="s">
        <v>134</v>
      </c>
      <c r="E133" s="73"/>
      <c r="F133" s="233" t="s">
        <v>344</v>
      </c>
      <c r="G133" s="73"/>
      <c r="H133" s="73"/>
      <c r="I133" s="190"/>
      <c r="J133" s="73"/>
      <c r="K133" s="73"/>
      <c r="L133" s="71"/>
      <c r="M133" s="234"/>
      <c r="N133" s="46"/>
      <c r="O133" s="46"/>
      <c r="P133" s="46"/>
      <c r="Q133" s="46"/>
      <c r="R133" s="46"/>
      <c r="S133" s="46"/>
      <c r="T133" s="94"/>
      <c r="AT133" s="23" t="s">
        <v>134</v>
      </c>
      <c r="AU133" s="23" t="s">
        <v>82</v>
      </c>
    </row>
    <row r="134" s="1" customFormat="1">
      <c r="B134" s="45"/>
      <c r="C134" s="73"/>
      <c r="D134" s="232" t="s">
        <v>136</v>
      </c>
      <c r="E134" s="73"/>
      <c r="F134" s="233" t="s">
        <v>198</v>
      </c>
      <c r="G134" s="73"/>
      <c r="H134" s="73"/>
      <c r="I134" s="190"/>
      <c r="J134" s="73"/>
      <c r="K134" s="73"/>
      <c r="L134" s="71"/>
      <c r="M134" s="234"/>
      <c r="N134" s="46"/>
      <c r="O134" s="46"/>
      <c r="P134" s="46"/>
      <c r="Q134" s="46"/>
      <c r="R134" s="46"/>
      <c r="S134" s="46"/>
      <c r="T134" s="94"/>
      <c r="AT134" s="23" t="s">
        <v>136</v>
      </c>
      <c r="AU134" s="23" t="s">
        <v>82</v>
      </c>
    </row>
    <row r="135" s="12" customFormat="1">
      <c r="B135" s="245"/>
      <c r="C135" s="246"/>
      <c r="D135" s="232" t="s">
        <v>199</v>
      </c>
      <c r="E135" s="247" t="s">
        <v>21</v>
      </c>
      <c r="F135" s="248" t="s">
        <v>687</v>
      </c>
      <c r="G135" s="246"/>
      <c r="H135" s="249">
        <v>98.400000000000006</v>
      </c>
      <c r="I135" s="250"/>
      <c r="J135" s="246"/>
      <c r="K135" s="246"/>
      <c r="L135" s="251"/>
      <c r="M135" s="252"/>
      <c r="N135" s="253"/>
      <c r="O135" s="253"/>
      <c r="P135" s="253"/>
      <c r="Q135" s="253"/>
      <c r="R135" s="253"/>
      <c r="S135" s="253"/>
      <c r="T135" s="254"/>
      <c r="AT135" s="255" t="s">
        <v>199</v>
      </c>
      <c r="AU135" s="255" t="s">
        <v>82</v>
      </c>
      <c r="AV135" s="12" t="s">
        <v>82</v>
      </c>
      <c r="AW135" s="12" t="s">
        <v>35</v>
      </c>
      <c r="AX135" s="12" t="s">
        <v>80</v>
      </c>
      <c r="AY135" s="255" t="s">
        <v>125</v>
      </c>
    </row>
    <row r="136" s="1" customFormat="1" ht="16.5" customHeight="1">
      <c r="B136" s="45"/>
      <c r="C136" s="267" t="s">
        <v>178</v>
      </c>
      <c r="D136" s="267" t="s">
        <v>347</v>
      </c>
      <c r="E136" s="268" t="s">
        <v>359</v>
      </c>
      <c r="F136" s="269" t="s">
        <v>360</v>
      </c>
      <c r="G136" s="270" t="s">
        <v>350</v>
      </c>
      <c r="H136" s="271">
        <v>1.476</v>
      </c>
      <c r="I136" s="272"/>
      <c r="J136" s="273">
        <f>ROUND(I136*H136,2)</f>
        <v>0</v>
      </c>
      <c r="K136" s="269" t="s">
        <v>131</v>
      </c>
      <c r="L136" s="274"/>
      <c r="M136" s="275" t="s">
        <v>21</v>
      </c>
      <c r="N136" s="276" t="s">
        <v>43</v>
      </c>
      <c r="O136" s="46"/>
      <c r="P136" s="229">
        <f>O136*H136</f>
        <v>0</v>
      </c>
      <c r="Q136" s="229">
        <v>0.001</v>
      </c>
      <c r="R136" s="229">
        <f>Q136*H136</f>
        <v>0.0014760000000000001</v>
      </c>
      <c r="S136" s="229">
        <v>0</v>
      </c>
      <c r="T136" s="230">
        <f>S136*H136</f>
        <v>0</v>
      </c>
      <c r="AR136" s="23" t="s">
        <v>164</v>
      </c>
      <c r="AT136" s="23" t="s">
        <v>347</v>
      </c>
      <c r="AU136" s="23" t="s">
        <v>82</v>
      </c>
      <c r="AY136" s="23" t="s">
        <v>125</v>
      </c>
      <c r="BE136" s="231">
        <f>IF(N136="základní",J136,0)</f>
        <v>0</v>
      </c>
      <c r="BF136" s="231">
        <f>IF(N136="snížená",J136,0)</f>
        <v>0</v>
      </c>
      <c r="BG136" s="231">
        <f>IF(N136="zákl. přenesená",J136,0)</f>
        <v>0</v>
      </c>
      <c r="BH136" s="231">
        <f>IF(N136="sníž. přenesená",J136,0)</f>
        <v>0</v>
      </c>
      <c r="BI136" s="231">
        <f>IF(N136="nulová",J136,0)</f>
        <v>0</v>
      </c>
      <c r="BJ136" s="23" t="s">
        <v>80</v>
      </c>
      <c r="BK136" s="231">
        <f>ROUND(I136*H136,2)</f>
        <v>0</v>
      </c>
      <c r="BL136" s="23" t="s">
        <v>132</v>
      </c>
      <c r="BM136" s="23" t="s">
        <v>688</v>
      </c>
    </row>
    <row r="137" s="12" customFormat="1">
      <c r="B137" s="245"/>
      <c r="C137" s="246"/>
      <c r="D137" s="232" t="s">
        <v>199</v>
      </c>
      <c r="E137" s="246"/>
      <c r="F137" s="248" t="s">
        <v>689</v>
      </c>
      <c r="G137" s="246"/>
      <c r="H137" s="249">
        <v>1.476</v>
      </c>
      <c r="I137" s="250"/>
      <c r="J137" s="246"/>
      <c r="K137" s="246"/>
      <c r="L137" s="251"/>
      <c r="M137" s="252"/>
      <c r="N137" s="253"/>
      <c r="O137" s="253"/>
      <c r="P137" s="253"/>
      <c r="Q137" s="253"/>
      <c r="R137" s="253"/>
      <c r="S137" s="253"/>
      <c r="T137" s="254"/>
      <c r="AT137" s="255" t="s">
        <v>199</v>
      </c>
      <c r="AU137" s="255" t="s">
        <v>82</v>
      </c>
      <c r="AV137" s="12" t="s">
        <v>82</v>
      </c>
      <c r="AW137" s="12" t="s">
        <v>6</v>
      </c>
      <c r="AX137" s="12" t="s">
        <v>80</v>
      </c>
      <c r="AY137" s="255" t="s">
        <v>125</v>
      </c>
    </row>
    <row r="138" s="1" customFormat="1" ht="25.5" customHeight="1">
      <c r="B138" s="45"/>
      <c r="C138" s="220" t="s">
        <v>183</v>
      </c>
      <c r="D138" s="220" t="s">
        <v>127</v>
      </c>
      <c r="E138" s="221" t="s">
        <v>370</v>
      </c>
      <c r="F138" s="222" t="s">
        <v>371</v>
      </c>
      <c r="G138" s="223" t="s">
        <v>130</v>
      </c>
      <c r="H138" s="224">
        <v>49.200000000000003</v>
      </c>
      <c r="I138" s="225"/>
      <c r="J138" s="226">
        <f>ROUND(I138*H138,2)</f>
        <v>0</v>
      </c>
      <c r="K138" s="222" t="s">
        <v>131</v>
      </c>
      <c r="L138" s="71"/>
      <c r="M138" s="227" t="s">
        <v>21</v>
      </c>
      <c r="N138" s="228" t="s">
        <v>43</v>
      </c>
      <c r="O138" s="46"/>
      <c r="P138" s="229">
        <f>O138*H138</f>
        <v>0</v>
      </c>
      <c r="Q138" s="229">
        <v>0</v>
      </c>
      <c r="R138" s="229">
        <f>Q138*H138</f>
        <v>0</v>
      </c>
      <c r="S138" s="229">
        <v>0</v>
      </c>
      <c r="T138" s="230">
        <f>S138*H138</f>
        <v>0</v>
      </c>
      <c r="AR138" s="23" t="s">
        <v>132</v>
      </c>
      <c r="AT138" s="23" t="s">
        <v>127</v>
      </c>
      <c r="AU138" s="23" t="s">
        <v>82</v>
      </c>
      <c r="AY138" s="23" t="s">
        <v>125</v>
      </c>
      <c r="BE138" s="231">
        <f>IF(N138="základní",J138,0)</f>
        <v>0</v>
      </c>
      <c r="BF138" s="231">
        <f>IF(N138="snížená",J138,0)</f>
        <v>0</v>
      </c>
      <c r="BG138" s="231">
        <f>IF(N138="zákl. přenesená",J138,0)</f>
        <v>0</v>
      </c>
      <c r="BH138" s="231">
        <f>IF(N138="sníž. přenesená",J138,0)</f>
        <v>0</v>
      </c>
      <c r="BI138" s="231">
        <f>IF(N138="nulová",J138,0)</f>
        <v>0</v>
      </c>
      <c r="BJ138" s="23" t="s">
        <v>80</v>
      </c>
      <c r="BK138" s="231">
        <f>ROUND(I138*H138,2)</f>
        <v>0</v>
      </c>
      <c r="BL138" s="23" t="s">
        <v>132</v>
      </c>
      <c r="BM138" s="23" t="s">
        <v>690</v>
      </c>
    </row>
    <row r="139" s="1" customFormat="1">
      <c r="B139" s="45"/>
      <c r="C139" s="73"/>
      <c r="D139" s="232" t="s">
        <v>134</v>
      </c>
      <c r="E139" s="73"/>
      <c r="F139" s="233" t="s">
        <v>373</v>
      </c>
      <c r="G139" s="73"/>
      <c r="H139" s="73"/>
      <c r="I139" s="190"/>
      <c r="J139" s="73"/>
      <c r="K139" s="73"/>
      <c r="L139" s="71"/>
      <c r="M139" s="234"/>
      <c r="N139" s="46"/>
      <c r="O139" s="46"/>
      <c r="P139" s="46"/>
      <c r="Q139" s="46"/>
      <c r="R139" s="46"/>
      <c r="S139" s="46"/>
      <c r="T139" s="94"/>
      <c r="AT139" s="23" t="s">
        <v>134</v>
      </c>
      <c r="AU139" s="23" t="s">
        <v>82</v>
      </c>
    </row>
    <row r="140" s="1" customFormat="1">
      <c r="B140" s="45"/>
      <c r="C140" s="73"/>
      <c r="D140" s="232" t="s">
        <v>136</v>
      </c>
      <c r="E140" s="73"/>
      <c r="F140" s="233" t="s">
        <v>198</v>
      </c>
      <c r="G140" s="73"/>
      <c r="H140" s="73"/>
      <c r="I140" s="190"/>
      <c r="J140" s="73"/>
      <c r="K140" s="73"/>
      <c r="L140" s="71"/>
      <c r="M140" s="234"/>
      <c r="N140" s="46"/>
      <c r="O140" s="46"/>
      <c r="P140" s="46"/>
      <c r="Q140" s="46"/>
      <c r="R140" s="46"/>
      <c r="S140" s="46"/>
      <c r="T140" s="94"/>
      <c r="AT140" s="23" t="s">
        <v>136</v>
      </c>
      <c r="AU140" s="23" t="s">
        <v>82</v>
      </c>
    </row>
    <row r="141" s="11" customFormat="1">
      <c r="B141" s="235"/>
      <c r="C141" s="236"/>
      <c r="D141" s="232" t="s">
        <v>199</v>
      </c>
      <c r="E141" s="237" t="s">
        <v>21</v>
      </c>
      <c r="F141" s="238" t="s">
        <v>691</v>
      </c>
      <c r="G141" s="236"/>
      <c r="H141" s="237" t="s">
        <v>21</v>
      </c>
      <c r="I141" s="239"/>
      <c r="J141" s="236"/>
      <c r="K141" s="236"/>
      <c r="L141" s="240"/>
      <c r="M141" s="241"/>
      <c r="N141" s="242"/>
      <c r="O141" s="242"/>
      <c r="P141" s="242"/>
      <c r="Q141" s="242"/>
      <c r="R141" s="242"/>
      <c r="S141" s="242"/>
      <c r="T141" s="243"/>
      <c r="AT141" s="244" t="s">
        <v>199</v>
      </c>
      <c r="AU141" s="244" t="s">
        <v>82</v>
      </c>
      <c r="AV141" s="11" t="s">
        <v>80</v>
      </c>
      <c r="AW141" s="11" t="s">
        <v>35</v>
      </c>
      <c r="AX141" s="11" t="s">
        <v>72</v>
      </c>
      <c r="AY141" s="244" t="s">
        <v>125</v>
      </c>
    </row>
    <row r="142" s="12" customFormat="1">
      <c r="B142" s="245"/>
      <c r="C142" s="246"/>
      <c r="D142" s="232" t="s">
        <v>199</v>
      </c>
      <c r="E142" s="247" t="s">
        <v>21</v>
      </c>
      <c r="F142" s="248" t="s">
        <v>692</v>
      </c>
      <c r="G142" s="246"/>
      <c r="H142" s="249">
        <v>3.6000000000000001</v>
      </c>
      <c r="I142" s="250"/>
      <c r="J142" s="246"/>
      <c r="K142" s="246"/>
      <c r="L142" s="251"/>
      <c r="M142" s="252"/>
      <c r="N142" s="253"/>
      <c r="O142" s="253"/>
      <c r="P142" s="253"/>
      <c r="Q142" s="253"/>
      <c r="R142" s="253"/>
      <c r="S142" s="253"/>
      <c r="T142" s="254"/>
      <c r="AT142" s="255" t="s">
        <v>199</v>
      </c>
      <c r="AU142" s="255" t="s">
        <v>82</v>
      </c>
      <c r="AV142" s="12" t="s">
        <v>82</v>
      </c>
      <c r="AW142" s="12" t="s">
        <v>35</v>
      </c>
      <c r="AX142" s="12" t="s">
        <v>72</v>
      </c>
      <c r="AY142" s="255" t="s">
        <v>125</v>
      </c>
    </row>
    <row r="143" s="11" customFormat="1">
      <c r="B143" s="235"/>
      <c r="C143" s="236"/>
      <c r="D143" s="232" t="s">
        <v>199</v>
      </c>
      <c r="E143" s="237" t="s">
        <v>21</v>
      </c>
      <c r="F143" s="238" t="s">
        <v>693</v>
      </c>
      <c r="G143" s="236"/>
      <c r="H143" s="237" t="s">
        <v>21</v>
      </c>
      <c r="I143" s="239"/>
      <c r="J143" s="236"/>
      <c r="K143" s="236"/>
      <c r="L143" s="240"/>
      <c r="M143" s="241"/>
      <c r="N143" s="242"/>
      <c r="O143" s="242"/>
      <c r="P143" s="242"/>
      <c r="Q143" s="242"/>
      <c r="R143" s="242"/>
      <c r="S143" s="242"/>
      <c r="T143" s="243"/>
      <c r="AT143" s="244" t="s">
        <v>199</v>
      </c>
      <c r="AU143" s="244" t="s">
        <v>82</v>
      </c>
      <c r="AV143" s="11" t="s">
        <v>80</v>
      </c>
      <c r="AW143" s="11" t="s">
        <v>35</v>
      </c>
      <c r="AX143" s="11" t="s">
        <v>72</v>
      </c>
      <c r="AY143" s="244" t="s">
        <v>125</v>
      </c>
    </row>
    <row r="144" s="12" customFormat="1">
      <c r="B144" s="245"/>
      <c r="C144" s="246"/>
      <c r="D144" s="232" t="s">
        <v>199</v>
      </c>
      <c r="E144" s="247" t="s">
        <v>21</v>
      </c>
      <c r="F144" s="248" t="s">
        <v>694</v>
      </c>
      <c r="G144" s="246"/>
      <c r="H144" s="249">
        <v>45.600000000000001</v>
      </c>
      <c r="I144" s="250"/>
      <c r="J144" s="246"/>
      <c r="K144" s="246"/>
      <c r="L144" s="251"/>
      <c r="M144" s="252"/>
      <c r="N144" s="253"/>
      <c r="O144" s="253"/>
      <c r="P144" s="253"/>
      <c r="Q144" s="253"/>
      <c r="R144" s="253"/>
      <c r="S144" s="253"/>
      <c r="T144" s="254"/>
      <c r="AT144" s="255" t="s">
        <v>199</v>
      </c>
      <c r="AU144" s="255" t="s">
        <v>82</v>
      </c>
      <c r="AV144" s="12" t="s">
        <v>82</v>
      </c>
      <c r="AW144" s="12" t="s">
        <v>35</v>
      </c>
      <c r="AX144" s="12" t="s">
        <v>72</v>
      </c>
      <c r="AY144" s="255" t="s">
        <v>125</v>
      </c>
    </row>
    <row r="145" s="13" customFormat="1">
      <c r="B145" s="256"/>
      <c r="C145" s="257"/>
      <c r="D145" s="232" t="s">
        <v>199</v>
      </c>
      <c r="E145" s="258" t="s">
        <v>21</v>
      </c>
      <c r="F145" s="259" t="s">
        <v>205</v>
      </c>
      <c r="G145" s="257"/>
      <c r="H145" s="260">
        <v>49.200000000000003</v>
      </c>
      <c r="I145" s="261"/>
      <c r="J145" s="257"/>
      <c r="K145" s="257"/>
      <c r="L145" s="262"/>
      <c r="M145" s="263"/>
      <c r="N145" s="264"/>
      <c r="O145" s="264"/>
      <c r="P145" s="264"/>
      <c r="Q145" s="264"/>
      <c r="R145" s="264"/>
      <c r="S145" s="264"/>
      <c r="T145" s="265"/>
      <c r="AT145" s="266" t="s">
        <v>199</v>
      </c>
      <c r="AU145" s="266" t="s">
        <v>82</v>
      </c>
      <c r="AV145" s="13" t="s">
        <v>132</v>
      </c>
      <c r="AW145" s="13" t="s">
        <v>35</v>
      </c>
      <c r="AX145" s="13" t="s">
        <v>80</v>
      </c>
      <c r="AY145" s="266" t="s">
        <v>125</v>
      </c>
    </row>
    <row r="146" s="1" customFormat="1" ht="25.5" customHeight="1">
      <c r="B146" s="45"/>
      <c r="C146" s="220" t="s">
        <v>189</v>
      </c>
      <c r="D146" s="220" t="s">
        <v>127</v>
      </c>
      <c r="E146" s="221" t="s">
        <v>387</v>
      </c>
      <c r="F146" s="222" t="s">
        <v>388</v>
      </c>
      <c r="G146" s="223" t="s">
        <v>130</v>
      </c>
      <c r="H146" s="224">
        <v>49.200000000000003</v>
      </c>
      <c r="I146" s="225"/>
      <c r="J146" s="226">
        <f>ROUND(I146*H146,2)</f>
        <v>0</v>
      </c>
      <c r="K146" s="222" t="s">
        <v>131</v>
      </c>
      <c r="L146" s="71"/>
      <c r="M146" s="227" t="s">
        <v>21</v>
      </c>
      <c r="N146" s="228" t="s">
        <v>43</v>
      </c>
      <c r="O146" s="46"/>
      <c r="P146" s="229">
        <f>O146*H146</f>
        <v>0</v>
      </c>
      <c r="Q146" s="229">
        <v>0</v>
      </c>
      <c r="R146" s="229">
        <f>Q146*H146</f>
        <v>0</v>
      </c>
      <c r="S146" s="229">
        <v>0</v>
      </c>
      <c r="T146" s="230">
        <f>S146*H146</f>
        <v>0</v>
      </c>
      <c r="AR146" s="23" t="s">
        <v>132</v>
      </c>
      <c r="AT146" s="23" t="s">
        <v>127</v>
      </c>
      <c r="AU146" s="23" t="s">
        <v>82</v>
      </c>
      <c r="AY146" s="23" t="s">
        <v>125</v>
      </c>
      <c r="BE146" s="231">
        <f>IF(N146="základní",J146,0)</f>
        <v>0</v>
      </c>
      <c r="BF146" s="231">
        <f>IF(N146="snížená",J146,0)</f>
        <v>0</v>
      </c>
      <c r="BG146" s="231">
        <f>IF(N146="zákl. přenesená",J146,0)</f>
        <v>0</v>
      </c>
      <c r="BH146" s="231">
        <f>IF(N146="sníž. přenesená",J146,0)</f>
        <v>0</v>
      </c>
      <c r="BI146" s="231">
        <f>IF(N146="nulová",J146,0)</f>
        <v>0</v>
      </c>
      <c r="BJ146" s="23" t="s">
        <v>80</v>
      </c>
      <c r="BK146" s="231">
        <f>ROUND(I146*H146,2)</f>
        <v>0</v>
      </c>
      <c r="BL146" s="23" t="s">
        <v>132</v>
      </c>
      <c r="BM146" s="23" t="s">
        <v>695</v>
      </c>
    </row>
    <row r="147" s="1" customFormat="1">
      <c r="B147" s="45"/>
      <c r="C147" s="73"/>
      <c r="D147" s="232" t="s">
        <v>134</v>
      </c>
      <c r="E147" s="73"/>
      <c r="F147" s="233" t="s">
        <v>373</v>
      </c>
      <c r="G147" s="73"/>
      <c r="H147" s="73"/>
      <c r="I147" s="190"/>
      <c r="J147" s="73"/>
      <c r="K147" s="73"/>
      <c r="L147" s="71"/>
      <c r="M147" s="234"/>
      <c r="N147" s="46"/>
      <c r="O147" s="46"/>
      <c r="P147" s="46"/>
      <c r="Q147" s="46"/>
      <c r="R147" s="46"/>
      <c r="S147" s="46"/>
      <c r="T147" s="94"/>
      <c r="AT147" s="23" t="s">
        <v>134</v>
      </c>
      <c r="AU147" s="23" t="s">
        <v>82</v>
      </c>
    </row>
    <row r="148" s="1" customFormat="1">
      <c r="B148" s="45"/>
      <c r="C148" s="73"/>
      <c r="D148" s="232" t="s">
        <v>136</v>
      </c>
      <c r="E148" s="73"/>
      <c r="F148" s="233" t="s">
        <v>198</v>
      </c>
      <c r="G148" s="73"/>
      <c r="H148" s="73"/>
      <c r="I148" s="190"/>
      <c r="J148" s="73"/>
      <c r="K148" s="73"/>
      <c r="L148" s="71"/>
      <c r="M148" s="234"/>
      <c r="N148" s="46"/>
      <c r="O148" s="46"/>
      <c r="P148" s="46"/>
      <c r="Q148" s="46"/>
      <c r="R148" s="46"/>
      <c r="S148" s="46"/>
      <c r="T148" s="94"/>
      <c r="AT148" s="23" t="s">
        <v>136</v>
      </c>
      <c r="AU148" s="23" t="s">
        <v>82</v>
      </c>
    </row>
    <row r="149" s="11" customFormat="1">
      <c r="B149" s="235"/>
      <c r="C149" s="236"/>
      <c r="D149" s="232" t="s">
        <v>199</v>
      </c>
      <c r="E149" s="237" t="s">
        <v>21</v>
      </c>
      <c r="F149" s="238" t="s">
        <v>691</v>
      </c>
      <c r="G149" s="236"/>
      <c r="H149" s="237" t="s">
        <v>21</v>
      </c>
      <c r="I149" s="239"/>
      <c r="J149" s="236"/>
      <c r="K149" s="236"/>
      <c r="L149" s="240"/>
      <c r="M149" s="241"/>
      <c r="N149" s="242"/>
      <c r="O149" s="242"/>
      <c r="P149" s="242"/>
      <c r="Q149" s="242"/>
      <c r="R149" s="242"/>
      <c r="S149" s="242"/>
      <c r="T149" s="243"/>
      <c r="AT149" s="244" t="s">
        <v>199</v>
      </c>
      <c r="AU149" s="244" t="s">
        <v>82</v>
      </c>
      <c r="AV149" s="11" t="s">
        <v>80</v>
      </c>
      <c r="AW149" s="11" t="s">
        <v>35</v>
      </c>
      <c r="AX149" s="11" t="s">
        <v>72</v>
      </c>
      <c r="AY149" s="244" t="s">
        <v>125</v>
      </c>
    </row>
    <row r="150" s="12" customFormat="1">
      <c r="B150" s="245"/>
      <c r="C150" s="246"/>
      <c r="D150" s="232" t="s">
        <v>199</v>
      </c>
      <c r="E150" s="247" t="s">
        <v>21</v>
      </c>
      <c r="F150" s="248" t="s">
        <v>692</v>
      </c>
      <c r="G150" s="246"/>
      <c r="H150" s="249">
        <v>3.6000000000000001</v>
      </c>
      <c r="I150" s="250"/>
      <c r="J150" s="246"/>
      <c r="K150" s="246"/>
      <c r="L150" s="251"/>
      <c r="M150" s="252"/>
      <c r="N150" s="253"/>
      <c r="O150" s="253"/>
      <c r="P150" s="253"/>
      <c r="Q150" s="253"/>
      <c r="R150" s="253"/>
      <c r="S150" s="253"/>
      <c r="T150" s="254"/>
      <c r="AT150" s="255" t="s">
        <v>199</v>
      </c>
      <c r="AU150" s="255" t="s">
        <v>82</v>
      </c>
      <c r="AV150" s="12" t="s">
        <v>82</v>
      </c>
      <c r="AW150" s="12" t="s">
        <v>35</v>
      </c>
      <c r="AX150" s="12" t="s">
        <v>72</v>
      </c>
      <c r="AY150" s="255" t="s">
        <v>125</v>
      </c>
    </row>
    <row r="151" s="11" customFormat="1">
      <c r="B151" s="235"/>
      <c r="C151" s="236"/>
      <c r="D151" s="232" t="s">
        <v>199</v>
      </c>
      <c r="E151" s="237" t="s">
        <v>21</v>
      </c>
      <c r="F151" s="238" t="s">
        <v>693</v>
      </c>
      <c r="G151" s="236"/>
      <c r="H151" s="237" t="s">
        <v>21</v>
      </c>
      <c r="I151" s="239"/>
      <c r="J151" s="236"/>
      <c r="K151" s="236"/>
      <c r="L151" s="240"/>
      <c r="M151" s="241"/>
      <c r="N151" s="242"/>
      <c r="O151" s="242"/>
      <c r="P151" s="242"/>
      <c r="Q151" s="242"/>
      <c r="R151" s="242"/>
      <c r="S151" s="242"/>
      <c r="T151" s="243"/>
      <c r="AT151" s="244" t="s">
        <v>199</v>
      </c>
      <c r="AU151" s="244" t="s">
        <v>82</v>
      </c>
      <c r="AV151" s="11" t="s">
        <v>80</v>
      </c>
      <c r="AW151" s="11" t="s">
        <v>35</v>
      </c>
      <c r="AX151" s="11" t="s">
        <v>72</v>
      </c>
      <c r="AY151" s="244" t="s">
        <v>125</v>
      </c>
    </row>
    <row r="152" s="12" customFormat="1">
      <c r="B152" s="245"/>
      <c r="C152" s="246"/>
      <c r="D152" s="232" t="s">
        <v>199</v>
      </c>
      <c r="E152" s="247" t="s">
        <v>21</v>
      </c>
      <c r="F152" s="248" t="s">
        <v>694</v>
      </c>
      <c r="G152" s="246"/>
      <c r="H152" s="249">
        <v>45.600000000000001</v>
      </c>
      <c r="I152" s="250"/>
      <c r="J152" s="246"/>
      <c r="K152" s="246"/>
      <c r="L152" s="251"/>
      <c r="M152" s="252"/>
      <c r="N152" s="253"/>
      <c r="O152" s="253"/>
      <c r="P152" s="253"/>
      <c r="Q152" s="253"/>
      <c r="R152" s="253"/>
      <c r="S152" s="253"/>
      <c r="T152" s="254"/>
      <c r="AT152" s="255" t="s">
        <v>199</v>
      </c>
      <c r="AU152" s="255" t="s">
        <v>82</v>
      </c>
      <c r="AV152" s="12" t="s">
        <v>82</v>
      </c>
      <c r="AW152" s="12" t="s">
        <v>35</v>
      </c>
      <c r="AX152" s="12" t="s">
        <v>72</v>
      </c>
      <c r="AY152" s="255" t="s">
        <v>125</v>
      </c>
    </row>
    <row r="153" s="13" customFormat="1">
      <c r="B153" s="256"/>
      <c r="C153" s="257"/>
      <c r="D153" s="232" t="s">
        <v>199</v>
      </c>
      <c r="E153" s="258" t="s">
        <v>21</v>
      </c>
      <c r="F153" s="259" t="s">
        <v>205</v>
      </c>
      <c r="G153" s="257"/>
      <c r="H153" s="260">
        <v>49.200000000000003</v>
      </c>
      <c r="I153" s="261"/>
      <c r="J153" s="257"/>
      <c r="K153" s="257"/>
      <c r="L153" s="262"/>
      <c r="M153" s="263"/>
      <c r="N153" s="264"/>
      <c r="O153" s="264"/>
      <c r="P153" s="264"/>
      <c r="Q153" s="264"/>
      <c r="R153" s="264"/>
      <c r="S153" s="264"/>
      <c r="T153" s="265"/>
      <c r="AT153" s="266" t="s">
        <v>199</v>
      </c>
      <c r="AU153" s="266" t="s">
        <v>82</v>
      </c>
      <c r="AV153" s="13" t="s">
        <v>132</v>
      </c>
      <c r="AW153" s="13" t="s">
        <v>35</v>
      </c>
      <c r="AX153" s="13" t="s">
        <v>80</v>
      </c>
      <c r="AY153" s="266" t="s">
        <v>125</v>
      </c>
    </row>
    <row r="154" s="10" customFormat="1" ht="29.88" customHeight="1">
      <c r="B154" s="204"/>
      <c r="C154" s="205"/>
      <c r="D154" s="206" t="s">
        <v>71</v>
      </c>
      <c r="E154" s="218" t="s">
        <v>142</v>
      </c>
      <c r="F154" s="218" t="s">
        <v>696</v>
      </c>
      <c r="G154" s="205"/>
      <c r="H154" s="205"/>
      <c r="I154" s="208"/>
      <c r="J154" s="219">
        <f>BK154</f>
        <v>0</v>
      </c>
      <c r="K154" s="205"/>
      <c r="L154" s="210"/>
      <c r="M154" s="211"/>
      <c r="N154" s="212"/>
      <c r="O154" s="212"/>
      <c r="P154" s="213">
        <f>SUM(P155:P158)</f>
        <v>0</v>
      </c>
      <c r="Q154" s="212"/>
      <c r="R154" s="213">
        <f>SUM(R155:R158)</f>
        <v>8.2381320000000002</v>
      </c>
      <c r="S154" s="212"/>
      <c r="T154" s="214">
        <f>SUM(T155:T158)</f>
        <v>0</v>
      </c>
      <c r="AR154" s="215" t="s">
        <v>80</v>
      </c>
      <c r="AT154" s="216" t="s">
        <v>71</v>
      </c>
      <c r="AU154" s="216" t="s">
        <v>80</v>
      </c>
      <c r="AY154" s="215" t="s">
        <v>125</v>
      </c>
      <c r="BK154" s="217">
        <f>SUM(BK155:BK158)</f>
        <v>0</v>
      </c>
    </row>
    <row r="155" s="1" customFormat="1" ht="63.75" customHeight="1">
      <c r="B155" s="45"/>
      <c r="C155" s="220" t="s">
        <v>697</v>
      </c>
      <c r="D155" s="220" t="s">
        <v>127</v>
      </c>
      <c r="E155" s="221" t="s">
        <v>698</v>
      </c>
      <c r="F155" s="222" t="s">
        <v>699</v>
      </c>
      <c r="G155" s="223" t="s">
        <v>195</v>
      </c>
      <c r="H155" s="224">
        <v>3.0600000000000001</v>
      </c>
      <c r="I155" s="225"/>
      <c r="J155" s="226">
        <f>ROUND(I155*H155,2)</f>
        <v>0</v>
      </c>
      <c r="K155" s="222" t="s">
        <v>131</v>
      </c>
      <c r="L155" s="71"/>
      <c r="M155" s="227" t="s">
        <v>21</v>
      </c>
      <c r="N155" s="228" t="s">
        <v>43</v>
      </c>
      <c r="O155" s="46"/>
      <c r="P155" s="229">
        <f>O155*H155</f>
        <v>0</v>
      </c>
      <c r="Q155" s="229">
        <v>2.6922000000000001</v>
      </c>
      <c r="R155" s="229">
        <f>Q155*H155</f>
        <v>8.2381320000000002</v>
      </c>
      <c r="S155" s="229">
        <v>0</v>
      </c>
      <c r="T155" s="230">
        <f>S155*H155</f>
        <v>0</v>
      </c>
      <c r="AR155" s="23" t="s">
        <v>132</v>
      </c>
      <c r="AT155" s="23" t="s">
        <v>127</v>
      </c>
      <c r="AU155" s="23" t="s">
        <v>82</v>
      </c>
      <c r="AY155" s="23" t="s">
        <v>125</v>
      </c>
      <c r="BE155" s="231">
        <f>IF(N155="základní",J155,0)</f>
        <v>0</v>
      </c>
      <c r="BF155" s="231">
        <f>IF(N155="snížená",J155,0)</f>
        <v>0</v>
      </c>
      <c r="BG155" s="231">
        <f>IF(N155="zákl. přenesená",J155,0)</f>
        <v>0</v>
      </c>
      <c r="BH155" s="231">
        <f>IF(N155="sníž. přenesená",J155,0)</f>
        <v>0</v>
      </c>
      <c r="BI155" s="231">
        <f>IF(N155="nulová",J155,0)</f>
        <v>0</v>
      </c>
      <c r="BJ155" s="23" t="s">
        <v>80</v>
      </c>
      <c r="BK155" s="231">
        <f>ROUND(I155*H155,2)</f>
        <v>0</v>
      </c>
      <c r="BL155" s="23" t="s">
        <v>132</v>
      </c>
      <c r="BM155" s="23" t="s">
        <v>700</v>
      </c>
    </row>
    <row r="156" s="1" customFormat="1">
      <c r="B156" s="45"/>
      <c r="C156" s="73"/>
      <c r="D156" s="232" t="s">
        <v>134</v>
      </c>
      <c r="E156" s="73"/>
      <c r="F156" s="233" t="s">
        <v>701</v>
      </c>
      <c r="G156" s="73"/>
      <c r="H156" s="73"/>
      <c r="I156" s="190"/>
      <c r="J156" s="73"/>
      <c r="K156" s="73"/>
      <c r="L156" s="71"/>
      <c r="M156" s="234"/>
      <c r="N156" s="46"/>
      <c r="O156" s="46"/>
      <c r="P156" s="46"/>
      <c r="Q156" s="46"/>
      <c r="R156" s="46"/>
      <c r="S156" s="46"/>
      <c r="T156" s="94"/>
      <c r="AT156" s="23" t="s">
        <v>134</v>
      </c>
      <c r="AU156" s="23" t="s">
        <v>82</v>
      </c>
    </row>
    <row r="157" s="1" customFormat="1">
      <c r="B157" s="45"/>
      <c r="C157" s="73"/>
      <c r="D157" s="232" t="s">
        <v>136</v>
      </c>
      <c r="E157" s="73"/>
      <c r="F157" s="233" t="s">
        <v>198</v>
      </c>
      <c r="G157" s="73"/>
      <c r="H157" s="73"/>
      <c r="I157" s="190"/>
      <c r="J157" s="73"/>
      <c r="K157" s="73"/>
      <c r="L157" s="71"/>
      <c r="M157" s="234"/>
      <c r="N157" s="46"/>
      <c r="O157" s="46"/>
      <c r="P157" s="46"/>
      <c r="Q157" s="46"/>
      <c r="R157" s="46"/>
      <c r="S157" s="46"/>
      <c r="T157" s="94"/>
      <c r="AT157" s="23" t="s">
        <v>136</v>
      </c>
      <c r="AU157" s="23" t="s">
        <v>82</v>
      </c>
    </row>
    <row r="158" s="12" customFormat="1">
      <c r="B158" s="245"/>
      <c r="C158" s="246"/>
      <c r="D158" s="232" t="s">
        <v>199</v>
      </c>
      <c r="E158" s="247" t="s">
        <v>21</v>
      </c>
      <c r="F158" s="248" t="s">
        <v>702</v>
      </c>
      <c r="G158" s="246"/>
      <c r="H158" s="249">
        <v>3.0600000000000001</v>
      </c>
      <c r="I158" s="250"/>
      <c r="J158" s="246"/>
      <c r="K158" s="246"/>
      <c r="L158" s="251"/>
      <c r="M158" s="252"/>
      <c r="N158" s="253"/>
      <c r="O158" s="253"/>
      <c r="P158" s="253"/>
      <c r="Q158" s="253"/>
      <c r="R158" s="253"/>
      <c r="S158" s="253"/>
      <c r="T158" s="254"/>
      <c r="AT158" s="255" t="s">
        <v>199</v>
      </c>
      <c r="AU158" s="255" t="s">
        <v>82</v>
      </c>
      <c r="AV158" s="12" t="s">
        <v>82</v>
      </c>
      <c r="AW158" s="12" t="s">
        <v>35</v>
      </c>
      <c r="AX158" s="12" t="s">
        <v>80</v>
      </c>
      <c r="AY158" s="255" t="s">
        <v>125</v>
      </c>
    </row>
    <row r="159" s="10" customFormat="1" ht="29.88" customHeight="1">
      <c r="B159" s="204"/>
      <c r="C159" s="205"/>
      <c r="D159" s="206" t="s">
        <v>71</v>
      </c>
      <c r="E159" s="218" t="s">
        <v>132</v>
      </c>
      <c r="F159" s="218" t="s">
        <v>432</v>
      </c>
      <c r="G159" s="205"/>
      <c r="H159" s="205"/>
      <c r="I159" s="208"/>
      <c r="J159" s="219">
        <f>BK159</f>
        <v>0</v>
      </c>
      <c r="K159" s="205"/>
      <c r="L159" s="210"/>
      <c r="M159" s="211"/>
      <c r="N159" s="212"/>
      <c r="O159" s="212"/>
      <c r="P159" s="213">
        <f>SUM(P160:P189)</f>
        <v>0</v>
      </c>
      <c r="Q159" s="212"/>
      <c r="R159" s="213">
        <f>SUM(R160:R189)</f>
        <v>41.815277399999999</v>
      </c>
      <c r="S159" s="212"/>
      <c r="T159" s="214">
        <f>SUM(T160:T189)</f>
        <v>0</v>
      </c>
      <c r="AR159" s="215" t="s">
        <v>80</v>
      </c>
      <c r="AT159" s="216" t="s">
        <v>71</v>
      </c>
      <c r="AU159" s="216" t="s">
        <v>80</v>
      </c>
      <c r="AY159" s="215" t="s">
        <v>125</v>
      </c>
      <c r="BK159" s="217">
        <f>SUM(BK160:BK189)</f>
        <v>0</v>
      </c>
    </row>
    <row r="160" s="1" customFormat="1" ht="16.5" customHeight="1">
      <c r="B160" s="45"/>
      <c r="C160" s="220" t="s">
        <v>10</v>
      </c>
      <c r="D160" s="220" t="s">
        <v>127</v>
      </c>
      <c r="E160" s="221" t="s">
        <v>703</v>
      </c>
      <c r="F160" s="222" t="s">
        <v>704</v>
      </c>
      <c r="G160" s="223" t="s">
        <v>195</v>
      </c>
      <c r="H160" s="224">
        <v>1.26</v>
      </c>
      <c r="I160" s="225"/>
      <c r="J160" s="226">
        <f>ROUND(I160*H160,2)</f>
        <v>0</v>
      </c>
      <c r="K160" s="222" t="s">
        <v>131</v>
      </c>
      <c r="L160" s="71"/>
      <c r="M160" s="227" t="s">
        <v>21</v>
      </c>
      <c r="N160" s="228" t="s">
        <v>43</v>
      </c>
      <c r="O160" s="46"/>
      <c r="P160" s="229">
        <f>O160*H160</f>
        <v>0</v>
      </c>
      <c r="Q160" s="229">
        <v>2.4815700000000001</v>
      </c>
      <c r="R160" s="229">
        <f>Q160*H160</f>
        <v>3.1267782</v>
      </c>
      <c r="S160" s="229">
        <v>0</v>
      </c>
      <c r="T160" s="230">
        <f>S160*H160</f>
        <v>0</v>
      </c>
      <c r="AR160" s="23" t="s">
        <v>132</v>
      </c>
      <c r="AT160" s="23" t="s">
        <v>127</v>
      </c>
      <c r="AU160" s="23" t="s">
        <v>82</v>
      </c>
      <c r="AY160" s="23" t="s">
        <v>125</v>
      </c>
      <c r="BE160" s="231">
        <f>IF(N160="základní",J160,0)</f>
        <v>0</v>
      </c>
      <c r="BF160" s="231">
        <f>IF(N160="snížená",J160,0)</f>
        <v>0</v>
      </c>
      <c r="BG160" s="231">
        <f>IF(N160="zákl. přenesená",J160,0)</f>
        <v>0</v>
      </c>
      <c r="BH160" s="231">
        <f>IF(N160="sníž. přenesená",J160,0)</f>
        <v>0</v>
      </c>
      <c r="BI160" s="231">
        <f>IF(N160="nulová",J160,0)</f>
        <v>0</v>
      </c>
      <c r="BJ160" s="23" t="s">
        <v>80</v>
      </c>
      <c r="BK160" s="231">
        <f>ROUND(I160*H160,2)</f>
        <v>0</v>
      </c>
      <c r="BL160" s="23" t="s">
        <v>132</v>
      </c>
      <c r="BM160" s="23" t="s">
        <v>705</v>
      </c>
    </row>
    <row r="161" s="1" customFormat="1">
      <c r="B161" s="45"/>
      <c r="C161" s="73"/>
      <c r="D161" s="232" t="s">
        <v>134</v>
      </c>
      <c r="E161" s="73"/>
      <c r="F161" s="233" t="s">
        <v>706</v>
      </c>
      <c r="G161" s="73"/>
      <c r="H161" s="73"/>
      <c r="I161" s="190"/>
      <c r="J161" s="73"/>
      <c r="K161" s="73"/>
      <c r="L161" s="71"/>
      <c r="M161" s="234"/>
      <c r="N161" s="46"/>
      <c r="O161" s="46"/>
      <c r="P161" s="46"/>
      <c r="Q161" s="46"/>
      <c r="R161" s="46"/>
      <c r="S161" s="46"/>
      <c r="T161" s="94"/>
      <c r="AT161" s="23" t="s">
        <v>134</v>
      </c>
      <c r="AU161" s="23" t="s">
        <v>82</v>
      </c>
    </row>
    <row r="162" s="1" customFormat="1">
      <c r="B162" s="45"/>
      <c r="C162" s="73"/>
      <c r="D162" s="232" t="s">
        <v>136</v>
      </c>
      <c r="E162" s="73"/>
      <c r="F162" s="233" t="s">
        <v>198</v>
      </c>
      <c r="G162" s="73"/>
      <c r="H162" s="73"/>
      <c r="I162" s="190"/>
      <c r="J162" s="73"/>
      <c r="K162" s="73"/>
      <c r="L162" s="71"/>
      <c r="M162" s="234"/>
      <c r="N162" s="46"/>
      <c r="O162" s="46"/>
      <c r="P162" s="46"/>
      <c r="Q162" s="46"/>
      <c r="R162" s="46"/>
      <c r="S162" s="46"/>
      <c r="T162" s="94"/>
      <c r="AT162" s="23" t="s">
        <v>136</v>
      </c>
      <c r="AU162" s="23" t="s">
        <v>82</v>
      </c>
    </row>
    <row r="163" s="11" customFormat="1">
      <c r="B163" s="235"/>
      <c r="C163" s="236"/>
      <c r="D163" s="232" t="s">
        <v>199</v>
      </c>
      <c r="E163" s="237" t="s">
        <v>21</v>
      </c>
      <c r="F163" s="238" t="s">
        <v>707</v>
      </c>
      <c r="G163" s="236"/>
      <c r="H163" s="237" t="s">
        <v>21</v>
      </c>
      <c r="I163" s="239"/>
      <c r="J163" s="236"/>
      <c r="K163" s="236"/>
      <c r="L163" s="240"/>
      <c r="M163" s="241"/>
      <c r="N163" s="242"/>
      <c r="O163" s="242"/>
      <c r="P163" s="242"/>
      <c r="Q163" s="242"/>
      <c r="R163" s="242"/>
      <c r="S163" s="242"/>
      <c r="T163" s="243"/>
      <c r="AT163" s="244" t="s">
        <v>199</v>
      </c>
      <c r="AU163" s="244" t="s">
        <v>82</v>
      </c>
      <c r="AV163" s="11" t="s">
        <v>80</v>
      </c>
      <c r="AW163" s="11" t="s">
        <v>35</v>
      </c>
      <c r="AX163" s="11" t="s">
        <v>72</v>
      </c>
      <c r="AY163" s="244" t="s">
        <v>125</v>
      </c>
    </row>
    <row r="164" s="12" customFormat="1">
      <c r="B164" s="245"/>
      <c r="C164" s="246"/>
      <c r="D164" s="232" t="s">
        <v>199</v>
      </c>
      <c r="E164" s="247" t="s">
        <v>21</v>
      </c>
      <c r="F164" s="248" t="s">
        <v>708</v>
      </c>
      <c r="G164" s="246"/>
      <c r="H164" s="249">
        <v>1.26</v>
      </c>
      <c r="I164" s="250"/>
      <c r="J164" s="246"/>
      <c r="K164" s="246"/>
      <c r="L164" s="251"/>
      <c r="M164" s="252"/>
      <c r="N164" s="253"/>
      <c r="O164" s="253"/>
      <c r="P164" s="253"/>
      <c r="Q164" s="253"/>
      <c r="R164" s="253"/>
      <c r="S164" s="253"/>
      <c r="T164" s="254"/>
      <c r="AT164" s="255" t="s">
        <v>199</v>
      </c>
      <c r="AU164" s="255" t="s">
        <v>82</v>
      </c>
      <c r="AV164" s="12" t="s">
        <v>82</v>
      </c>
      <c r="AW164" s="12" t="s">
        <v>35</v>
      </c>
      <c r="AX164" s="12" t="s">
        <v>80</v>
      </c>
      <c r="AY164" s="255" t="s">
        <v>125</v>
      </c>
    </row>
    <row r="165" s="1" customFormat="1" ht="25.5" customHeight="1">
      <c r="B165" s="45"/>
      <c r="C165" s="220" t="s">
        <v>206</v>
      </c>
      <c r="D165" s="220" t="s">
        <v>127</v>
      </c>
      <c r="E165" s="221" t="s">
        <v>434</v>
      </c>
      <c r="F165" s="222" t="s">
        <v>435</v>
      </c>
      <c r="G165" s="223" t="s">
        <v>195</v>
      </c>
      <c r="H165" s="224">
        <v>9.2400000000000002</v>
      </c>
      <c r="I165" s="225"/>
      <c r="J165" s="226">
        <f>ROUND(I165*H165,2)</f>
        <v>0</v>
      </c>
      <c r="K165" s="222" t="s">
        <v>131</v>
      </c>
      <c r="L165" s="71"/>
      <c r="M165" s="227" t="s">
        <v>21</v>
      </c>
      <c r="N165" s="228" t="s">
        <v>43</v>
      </c>
      <c r="O165" s="46"/>
      <c r="P165" s="229">
        <f>O165*H165</f>
        <v>0</v>
      </c>
      <c r="Q165" s="229">
        <v>2.13408</v>
      </c>
      <c r="R165" s="229">
        <f>Q165*H165</f>
        <v>19.718899199999999</v>
      </c>
      <c r="S165" s="229">
        <v>0</v>
      </c>
      <c r="T165" s="230">
        <f>S165*H165</f>
        <v>0</v>
      </c>
      <c r="AR165" s="23" t="s">
        <v>132</v>
      </c>
      <c r="AT165" s="23" t="s">
        <v>127</v>
      </c>
      <c r="AU165" s="23" t="s">
        <v>82</v>
      </c>
      <c r="AY165" s="23" t="s">
        <v>125</v>
      </c>
      <c r="BE165" s="231">
        <f>IF(N165="základní",J165,0)</f>
        <v>0</v>
      </c>
      <c r="BF165" s="231">
        <f>IF(N165="snížená",J165,0)</f>
        <v>0</v>
      </c>
      <c r="BG165" s="231">
        <f>IF(N165="zákl. přenesená",J165,0)</f>
        <v>0</v>
      </c>
      <c r="BH165" s="231">
        <f>IF(N165="sníž. přenesená",J165,0)</f>
        <v>0</v>
      </c>
      <c r="BI165" s="231">
        <f>IF(N165="nulová",J165,0)</f>
        <v>0</v>
      </c>
      <c r="BJ165" s="23" t="s">
        <v>80</v>
      </c>
      <c r="BK165" s="231">
        <f>ROUND(I165*H165,2)</f>
        <v>0</v>
      </c>
      <c r="BL165" s="23" t="s">
        <v>132</v>
      </c>
      <c r="BM165" s="23" t="s">
        <v>709</v>
      </c>
    </row>
    <row r="166" s="1" customFormat="1">
      <c r="B166" s="45"/>
      <c r="C166" s="73"/>
      <c r="D166" s="232" t="s">
        <v>134</v>
      </c>
      <c r="E166" s="73"/>
      <c r="F166" s="233" t="s">
        <v>437</v>
      </c>
      <c r="G166" s="73"/>
      <c r="H166" s="73"/>
      <c r="I166" s="190"/>
      <c r="J166" s="73"/>
      <c r="K166" s="73"/>
      <c r="L166" s="71"/>
      <c r="M166" s="234"/>
      <c r="N166" s="46"/>
      <c r="O166" s="46"/>
      <c r="P166" s="46"/>
      <c r="Q166" s="46"/>
      <c r="R166" s="46"/>
      <c r="S166" s="46"/>
      <c r="T166" s="94"/>
      <c r="AT166" s="23" t="s">
        <v>134</v>
      </c>
      <c r="AU166" s="23" t="s">
        <v>82</v>
      </c>
    </row>
    <row r="167" s="1" customFormat="1">
      <c r="B167" s="45"/>
      <c r="C167" s="73"/>
      <c r="D167" s="232" t="s">
        <v>136</v>
      </c>
      <c r="E167" s="73"/>
      <c r="F167" s="233" t="s">
        <v>198</v>
      </c>
      <c r="G167" s="73"/>
      <c r="H167" s="73"/>
      <c r="I167" s="190"/>
      <c r="J167" s="73"/>
      <c r="K167" s="73"/>
      <c r="L167" s="71"/>
      <c r="M167" s="234"/>
      <c r="N167" s="46"/>
      <c r="O167" s="46"/>
      <c r="P167" s="46"/>
      <c r="Q167" s="46"/>
      <c r="R167" s="46"/>
      <c r="S167" s="46"/>
      <c r="T167" s="94"/>
      <c r="AT167" s="23" t="s">
        <v>136</v>
      </c>
      <c r="AU167" s="23" t="s">
        <v>82</v>
      </c>
    </row>
    <row r="168" s="11" customFormat="1">
      <c r="B168" s="235"/>
      <c r="C168" s="236"/>
      <c r="D168" s="232" t="s">
        <v>199</v>
      </c>
      <c r="E168" s="237" t="s">
        <v>21</v>
      </c>
      <c r="F168" s="238" t="s">
        <v>707</v>
      </c>
      <c r="G168" s="236"/>
      <c r="H168" s="237" t="s">
        <v>21</v>
      </c>
      <c r="I168" s="239"/>
      <c r="J168" s="236"/>
      <c r="K168" s="236"/>
      <c r="L168" s="240"/>
      <c r="M168" s="241"/>
      <c r="N168" s="242"/>
      <c r="O168" s="242"/>
      <c r="P168" s="242"/>
      <c r="Q168" s="242"/>
      <c r="R168" s="242"/>
      <c r="S168" s="242"/>
      <c r="T168" s="243"/>
      <c r="AT168" s="244" t="s">
        <v>199</v>
      </c>
      <c r="AU168" s="244" t="s">
        <v>82</v>
      </c>
      <c r="AV168" s="11" t="s">
        <v>80</v>
      </c>
      <c r="AW168" s="11" t="s">
        <v>35</v>
      </c>
      <c r="AX168" s="11" t="s">
        <v>72</v>
      </c>
      <c r="AY168" s="244" t="s">
        <v>125</v>
      </c>
    </row>
    <row r="169" s="12" customFormat="1">
      <c r="B169" s="245"/>
      <c r="C169" s="246"/>
      <c r="D169" s="232" t="s">
        <v>199</v>
      </c>
      <c r="E169" s="247" t="s">
        <v>21</v>
      </c>
      <c r="F169" s="248" t="s">
        <v>708</v>
      </c>
      <c r="G169" s="246"/>
      <c r="H169" s="249">
        <v>1.26</v>
      </c>
      <c r="I169" s="250"/>
      <c r="J169" s="246"/>
      <c r="K169" s="246"/>
      <c r="L169" s="251"/>
      <c r="M169" s="252"/>
      <c r="N169" s="253"/>
      <c r="O169" s="253"/>
      <c r="P169" s="253"/>
      <c r="Q169" s="253"/>
      <c r="R169" s="253"/>
      <c r="S169" s="253"/>
      <c r="T169" s="254"/>
      <c r="AT169" s="255" t="s">
        <v>199</v>
      </c>
      <c r="AU169" s="255" t="s">
        <v>82</v>
      </c>
      <c r="AV169" s="12" t="s">
        <v>82</v>
      </c>
      <c r="AW169" s="12" t="s">
        <v>35</v>
      </c>
      <c r="AX169" s="12" t="s">
        <v>72</v>
      </c>
      <c r="AY169" s="255" t="s">
        <v>125</v>
      </c>
    </row>
    <row r="170" s="11" customFormat="1">
      <c r="B170" s="235"/>
      <c r="C170" s="236"/>
      <c r="D170" s="232" t="s">
        <v>199</v>
      </c>
      <c r="E170" s="237" t="s">
        <v>21</v>
      </c>
      <c r="F170" s="238" t="s">
        <v>710</v>
      </c>
      <c r="G170" s="236"/>
      <c r="H170" s="237" t="s">
        <v>21</v>
      </c>
      <c r="I170" s="239"/>
      <c r="J170" s="236"/>
      <c r="K170" s="236"/>
      <c r="L170" s="240"/>
      <c r="M170" s="241"/>
      <c r="N170" s="242"/>
      <c r="O170" s="242"/>
      <c r="P170" s="242"/>
      <c r="Q170" s="242"/>
      <c r="R170" s="242"/>
      <c r="S170" s="242"/>
      <c r="T170" s="243"/>
      <c r="AT170" s="244" t="s">
        <v>199</v>
      </c>
      <c r="AU170" s="244" t="s">
        <v>82</v>
      </c>
      <c r="AV170" s="11" t="s">
        <v>80</v>
      </c>
      <c r="AW170" s="11" t="s">
        <v>35</v>
      </c>
      <c r="AX170" s="11" t="s">
        <v>72</v>
      </c>
      <c r="AY170" s="244" t="s">
        <v>125</v>
      </c>
    </row>
    <row r="171" s="12" customFormat="1">
      <c r="B171" s="245"/>
      <c r="C171" s="246"/>
      <c r="D171" s="232" t="s">
        <v>199</v>
      </c>
      <c r="E171" s="247" t="s">
        <v>21</v>
      </c>
      <c r="F171" s="248" t="s">
        <v>711</v>
      </c>
      <c r="G171" s="246"/>
      <c r="H171" s="249">
        <v>7.9800000000000004</v>
      </c>
      <c r="I171" s="250"/>
      <c r="J171" s="246"/>
      <c r="K171" s="246"/>
      <c r="L171" s="251"/>
      <c r="M171" s="252"/>
      <c r="N171" s="253"/>
      <c r="O171" s="253"/>
      <c r="P171" s="253"/>
      <c r="Q171" s="253"/>
      <c r="R171" s="253"/>
      <c r="S171" s="253"/>
      <c r="T171" s="254"/>
      <c r="AT171" s="255" t="s">
        <v>199</v>
      </c>
      <c r="AU171" s="255" t="s">
        <v>82</v>
      </c>
      <c r="AV171" s="12" t="s">
        <v>82</v>
      </c>
      <c r="AW171" s="12" t="s">
        <v>35</v>
      </c>
      <c r="AX171" s="12" t="s">
        <v>72</v>
      </c>
      <c r="AY171" s="255" t="s">
        <v>125</v>
      </c>
    </row>
    <row r="172" s="13" customFormat="1">
      <c r="B172" s="256"/>
      <c r="C172" s="257"/>
      <c r="D172" s="232" t="s">
        <v>199</v>
      </c>
      <c r="E172" s="258" t="s">
        <v>21</v>
      </c>
      <c r="F172" s="259" t="s">
        <v>205</v>
      </c>
      <c r="G172" s="257"/>
      <c r="H172" s="260">
        <v>9.2400000000000002</v>
      </c>
      <c r="I172" s="261"/>
      <c r="J172" s="257"/>
      <c r="K172" s="257"/>
      <c r="L172" s="262"/>
      <c r="M172" s="263"/>
      <c r="N172" s="264"/>
      <c r="O172" s="264"/>
      <c r="P172" s="264"/>
      <c r="Q172" s="264"/>
      <c r="R172" s="264"/>
      <c r="S172" s="264"/>
      <c r="T172" s="265"/>
      <c r="AT172" s="266" t="s">
        <v>199</v>
      </c>
      <c r="AU172" s="266" t="s">
        <v>82</v>
      </c>
      <c r="AV172" s="13" t="s">
        <v>132</v>
      </c>
      <c r="AW172" s="13" t="s">
        <v>35</v>
      </c>
      <c r="AX172" s="13" t="s">
        <v>80</v>
      </c>
      <c r="AY172" s="266" t="s">
        <v>125</v>
      </c>
    </row>
    <row r="173" s="1" customFormat="1" ht="38.25" customHeight="1">
      <c r="B173" s="45"/>
      <c r="C173" s="220" t="s">
        <v>220</v>
      </c>
      <c r="D173" s="220" t="s">
        <v>127</v>
      </c>
      <c r="E173" s="221" t="s">
        <v>465</v>
      </c>
      <c r="F173" s="222" t="s">
        <v>466</v>
      </c>
      <c r="G173" s="223" t="s">
        <v>130</v>
      </c>
      <c r="H173" s="224">
        <v>17.600000000000001</v>
      </c>
      <c r="I173" s="225"/>
      <c r="J173" s="226">
        <f>ROUND(I173*H173,2)</f>
        <v>0</v>
      </c>
      <c r="K173" s="222" t="s">
        <v>131</v>
      </c>
      <c r="L173" s="71"/>
      <c r="M173" s="227" t="s">
        <v>21</v>
      </c>
      <c r="N173" s="228" t="s">
        <v>43</v>
      </c>
      <c r="O173" s="46"/>
      <c r="P173" s="229">
        <f>O173*H173</f>
        <v>0</v>
      </c>
      <c r="Q173" s="229">
        <v>0</v>
      </c>
      <c r="R173" s="229">
        <f>Q173*H173</f>
        <v>0</v>
      </c>
      <c r="S173" s="229">
        <v>0</v>
      </c>
      <c r="T173" s="230">
        <f>S173*H173</f>
        <v>0</v>
      </c>
      <c r="AR173" s="23" t="s">
        <v>132</v>
      </c>
      <c r="AT173" s="23" t="s">
        <v>127</v>
      </c>
      <c r="AU173" s="23" t="s">
        <v>82</v>
      </c>
      <c r="AY173" s="23" t="s">
        <v>125</v>
      </c>
      <c r="BE173" s="231">
        <f>IF(N173="základní",J173,0)</f>
        <v>0</v>
      </c>
      <c r="BF173" s="231">
        <f>IF(N173="snížená",J173,0)</f>
        <v>0</v>
      </c>
      <c r="BG173" s="231">
        <f>IF(N173="zákl. přenesená",J173,0)</f>
        <v>0</v>
      </c>
      <c r="BH173" s="231">
        <f>IF(N173="sníž. přenesená",J173,0)</f>
        <v>0</v>
      </c>
      <c r="BI173" s="231">
        <f>IF(N173="nulová",J173,0)</f>
        <v>0</v>
      </c>
      <c r="BJ173" s="23" t="s">
        <v>80</v>
      </c>
      <c r="BK173" s="231">
        <f>ROUND(I173*H173,2)</f>
        <v>0</v>
      </c>
      <c r="BL173" s="23" t="s">
        <v>132</v>
      </c>
      <c r="BM173" s="23" t="s">
        <v>712</v>
      </c>
    </row>
    <row r="174" s="1" customFormat="1">
      <c r="B174" s="45"/>
      <c r="C174" s="73"/>
      <c r="D174" s="232" t="s">
        <v>134</v>
      </c>
      <c r="E174" s="73"/>
      <c r="F174" s="233" t="s">
        <v>437</v>
      </c>
      <c r="G174" s="73"/>
      <c r="H174" s="73"/>
      <c r="I174" s="190"/>
      <c r="J174" s="73"/>
      <c r="K174" s="73"/>
      <c r="L174" s="71"/>
      <c r="M174" s="234"/>
      <c r="N174" s="46"/>
      <c r="O174" s="46"/>
      <c r="P174" s="46"/>
      <c r="Q174" s="46"/>
      <c r="R174" s="46"/>
      <c r="S174" s="46"/>
      <c r="T174" s="94"/>
      <c r="AT174" s="23" t="s">
        <v>134</v>
      </c>
      <c r="AU174" s="23" t="s">
        <v>82</v>
      </c>
    </row>
    <row r="175" s="1" customFormat="1">
      <c r="B175" s="45"/>
      <c r="C175" s="73"/>
      <c r="D175" s="232" t="s">
        <v>136</v>
      </c>
      <c r="E175" s="73"/>
      <c r="F175" s="233" t="s">
        <v>198</v>
      </c>
      <c r="G175" s="73"/>
      <c r="H175" s="73"/>
      <c r="I175" s="190"/>
      <c r="J175" s="73"/>
      <c r="K175" s="73"/>
      <c r="L175" s="71"/>
      <c r="M175" s="234"/>
      <c r="N175" s="46"/>
      <c r="O175" s="46"/>
      <c r="P175" s="46"/>
      <c r="Q175" s="46"/>
      <c r="R175" s="46"/>
      <c r="S175" s="46"/>
      <c r="T175" s="94"/>
      <c r="AT175" s="23" t="s">
        <v>136</v>
      </c>
      <c r="AU175" s="23" t="s">
        <v>82</v>
      </c>
    </row>
    <row r="176" s="11" customFormat="1">
      <c r="B176" s="235"/>
      <c r="C176" s="236"/>
      <c r="D176" s="232" t="s">
        <v>199</v>
      </c>
      <c r="E176" s="237" t="s">
        <v>21</v>
      </c>
      <c r="F176" s="238" t="s">
        <v>713</v>
      </c>
      <c r="G176" s="236"/>
      <c r="H176" s="237" t="s">
        <v>21</v>
      </c>
      <c r="I176" s="239"/>
      <c r="J176" s="236"/>
      <c r="K176" s="236"/>
      <c r="L176" s="240"/>
      <c r="M176" s="241"/>
      <c r="N176" s="242"/>
      <c r="O176" s="242"/>
      <c r="P176" s="242"/>
      <c r="Q176" s="242"/>
      <c r="R176" s="242"/>
      <c r="S176" s="242"/>
      <c r="T176" s="243"/>
      <c r="AT176" s="244" t="s">
        <v>199</v>
      </c>
      <c r="AU176" s="244" t="s">
        <v>82</v>
      </c>
      <c r="AV176" s="11" t="s">
        <v>80</v>
      </c>
      <c r="AW176" s="11" t="s">
        <v>35</v>
      </c>
      <c r="AX176" s="11" t="s">
        <v>72</v>
      </c>
      <c r="AY176" s="244" t="s">
        <v>125</v>
      </c>
    </row>
    <row r="177" s="12" customFormat="1">
      <c r="B177" s="245"/>
      <c r="C177" s="246"/>
      <c r="D177" s="232" t="s">
        <v>199</v>
      </c>
      <c r="E177" s="247" t="s">
        <v>21</v>
      </c>
      <c r="F177" s="248" t="s">
        <v>714</v>
      </c>
      <c r="G177" s="246"/>
      <c r="H177" s="249">
        <v>17.600000000000001</v>
      </c>
      <c r="I177" s="250"/>
      <c r="J177" s="246"/>
      <c r="K177" s="246"/>
      <c r="L177" s="251"/>
      <c r="M177" s="252"/>
      <c r="N177" s="253"/>
      <c r="O177" s="253"/>
      <c r="P177" s="253"/>
      <c r="Q177" s="253"/>
      <c r="R177" s="253"/>
      <c r="S177" s="253"/>
      <c r="T177" s="254"/>
      <c r="AT177" s="255" t="s">
        <v>199</v>
      </c>
      <c r="AU177" s="255" t="s">
        <v>82</v>
      </c>
      <c r="AV177" s="12" t="s">
        <v>82</v>
      </c>
      <c r="AW177" s="12" t="s">
        <v>35</v>
      </c>
      <c r="AX177" s="12" t="s">
        <v>72</v>
      </c>
      <c r="AY177" s="255" t="s">
        <v>125</v>
      </c>
    </row>
    <row r="178" s="13" customFormat="1">
      <c r="B178" s="256"/>
      <c r="C178" s="257"/>
      <c r="D178" s="232" t="s">
        <v>199</v>
      </c>
      <c r="E178" s="258" t="s">
        <v>21</v>
      </c>
      <c r="F178" s="259" t="s">
        <v>205</v>
      </c>
      <c r="G178" s="257"/>
      <c r="H178" s="260">
        <v>17.600000000000001</v>
      </c>
      <c r="I178" s="261"/>
      <c r="J178" s="257"/>
      <c r="K178" s="257"/>
      <c r="L178" s="262"/>
      <c r="M178" s="263"/>
      <c r="N178" s="264"/>
      <c r="O178" s="264"/>
      <c r="P178" s="264"/>
      <c r="Q178" s="264"/>
      <c r="R178" s="264"/>
      <c r="S178" s="264"/>
      <c r="T178" s="265"/>
      <c r="AT178" s="266" t="s">
        <v>199</v>
      </c>
      <c r="AU178" s="266" t="s">
        <v>82</v>
      </c>
      <c r="AV178" s="13" t="s">
        <v>132</v>
      </c>
      <c r="AW178" s="13" t="s">
        <v>35</v>
      </c>
      <c r="AX178" s="13" t="s">
        <v>80</v>
      </c>
      <c r="AY178" s="266" t="s">
        <v>125</v>
      </c>
    </row>
    <row r="179" s="1" customFormat="1" ht="25.5" customHeight="1">
      <c r="B179" s="45"/>
      <c r="C179" s="220" t="s">
        <v>226</v>
      </c>
      <c r="D179" s="220" t="s">
        <v>127</v>
      </c>
      <c r="E179" s="221" t="s">
        <v>481</v>
      </c>
      <c r="F179" s="222" t="s">
        <v>482</v>
      </c>
      <c r="G179" s="223" t="s">
        <v>195</v>
      </c>
      <c r="H179" s="224">
        <v>9.5</v>
      </c>
      <c r="I179" s="225"/>
      <c r="J179" s="226">
        <f>ROUND(I179*H179,2)</f>
        <v>0</v>
      </c>
      <c r="K179" s="222" t="s">
        <v>131</v>
      </c>
      <c r="L179" s="71"/>
      <c r="M179" s="227" t="s">
        <v>21</v>
      </c>
      <c r="N179" s="228" t="s">
        <v>43</v>
      </c>
      <c r="O179" s="46"/>
      <c r="P179" s="229">
        <f>O179*H179</f>
        <v>0</v>
      </c>
      <c r="Q179" s="229">
        <v>1.9967999999999999</v>
      </c>
      <c r="R179" s="229">
        <f>Q179*H179</f>
        <v>18.9696</v>
      </c>
      <c r="S179" s="229">
        <v>0</v>
      </c>
      <c r="T179" s="230">
        <f>S179*H179</f>
        <v>0</v>
      </c>
      <c r="AR179" s="23" t="s">
        <v>132</v>
      </c>
      <c r="AT179" s="23" t="s">
        <v>127</v>
      </c>
      <c r="AU179" s="23" t="s">
        <v>82</v>
      </c>
      <c r="AY179" s="23" t="s">
        <v>125</v>
      </c>
      <c r="BE179" s="231">
        <f>IF(N179="základní",J179,0)</f>
        <v>0</v>
      </c>
      <c r="BF179" s="231">
        <f>IF(N179="snížená",J179,0)</f>
        <v>0</v>
      </c>
      <c r="BG179" s="231">
        <f>IF(N179="zákl. přenesená",J179,0)</f>
        <v>0</v>
      </c>
      <c r="BH179" s="231">
        <f>IF(N179="sníž. přenesená",J179,0)</f>
        <v>0</v>
      </c>
      <c r="BI179" s="231">
        <f>IF(N179="nulová",J179,0)</f>
        <v>0</v>
      </c>
      <c r="BJ179" s="23" t="s">
        <v>80</v>
      </c>
      <c r="BK179" s="231">
        <f>ROUND(I179*H179,2)</f>
        <v>0</v>
      </c>
      <c r="BL179" s="23" t="s">
        <v>132</v>
      </c>
      <c r="BM179" s="23" t="s">
        <v>715</v>
      </c>
    </row>
    <row r="180" s="1" customFormat="1">
      <c r="B180" s="45"/>
      <c r="C180" s="73"/>
      <c r="D180" s="232" t="s">
        <v>134</v>
      </c>
      <c r="E180" s="73"/>
      <c r="F180" s="233" t="s">
        <v>484</v>
      </c>
      <c r="G180" s="73"/>
      <c r="H180" s="73"/>
      <c r="I180" s="190"/>
      <c r="J180" s="73"/>
      <c r="K180" s="73"/>
      <c r="L180" s="71"/>
      <c r="M180" s="234"/>
      <c r="N180" s="46"/>
      <c r="O180" s="46"/>
      <c r="P180" s="46"/>
      <c r="Q180" s="46"/>
      <c r="R180" s="46"/>
      <c r="S180" s="46"/>
      <c r="T180" s="94"/>
      <c r="AT180" s="23" t="s">
        <v>134</v>
      </c>
      <c r="AU180" s="23" t="s">
        <v>82</v>
      </c>
    </row>
    <row r="181" s="1" customFormat="1">
      <c r="B181" s="45"/>
      <c r="C181" s="73"/>
      <c r="D181" s="232" t="s">
        <v>136</v>
      </c>
      <c r="E181" s="73"/>
      <c r="F181" s="233" t="s">
        <v>198</v>
      </c>
      <c r="G181" s="73"/>
      <c r="H181" s="73"/>
      <c r="I181" s="190"/>
      <c r="J181" s="73"/>
      <c r="K181" s="73"/>
      <c r="L181" s="71"/>
      <c r="M181" s="234"/>
      <c r="N181" s="46"/>
      <c r="O181" s="46"/>
      <c r="P181" s="46"/>
      <c r="Q181" s="46"/>
      <c r="R181" s="46"/>
      <c r="S181" s="46"/>
      <c r="T181" s="94"/>
      <c r="AT181" s="23" t="s">
        <v>136</v>
      </c>
      <c r="AU181" s="23" t="s">
        <v>82</v>
      </c>
    </row>
    <row r="182" s="11" customFormat="1">
      <c r="B182" s="235"/>
      <c r="C182" s="236"/>
      <c r="D182" s="232" t="s">
        <v>199</v>
      </c>
      <c r="E182" s="237" t="s">
        <v>21</v>
      </c>
      <c r="F182" s="238" t="s">
        <v>665</v>
      </c>
      <c r="G182" s="236"/>
      <c r="H182" s="237" t="s">
        <v>21</v>
      </c>
      <c r="I182" s="239"/>
      <c r="J182" s="236"/>
      <c r="K182" s="236"/>
      <c r="L182" s="240"/>
      <c r="M182" s="241"/>
      <c r="N182" s="242"/>
      <c r="O182" s="242"/>
      <c r="P182" s="242"/>
      <c r="Q182" s="242"/>
      <c r="R182" s="242"/>
      <c r="S182" s="242"/>
      <c r="T182" s="243"/>
      <c r="AT182" s="244" t="s">
        <v>199</v>
      </c>
      <c r="AU182" s="244" t="s">
        <v>82</v>
      </c>
      <c r="AV182" s="11" t="s">
        <v>80</v>
      </c>
      <c r="AW182" s="11" t="s">
        <v>35</v>
      </c>
      <c r="AX182" s="11" t="s">
        <v>72</v>
      </c>
      <c r="AY182" s="244" t="s">
        <v>125</v>
      </c>
    </row>
    <row r="183" s="12" customFormat="1">
      <c r="B183" s="245"/>
      <c r="C183" s="246"/>
      <c r="D183" s="232" t="s">
        <v>199</v>
      </c>
      <c r="E183" s="247" t="s">
        <v>21</v>
      </c>
      <c r="F183" s="248" t="s">
        <v>716</v>
      </c>
      <c r="G183" s="246"/>
      <c r="H183" s="249">
        <v>9.5</v>
      </c>
      <c r="I183" s="250"/>
      <c r="J183" s="246"/>
      <c r="K183" s="246"/>
      <c r="L183" s="251"/>
      <c r="M183" s="252"/>
      <c r="N183" s="253"/>
      <c r="O183" s="253"/>
      <c r="P183" s="253"/>
      <c r="Q183" s="253"/>
      <c r="R183" s="253"/>
      <c r="S183" s="253"/>
      <c r="T183" s="254"/>
      <c r="AT183" s="255" t="s">
        <v>199</v>
      </c>
      <c r="AU183" s="255" t="s">
        <v>82</v>
      </c>
      <c r="AV183" s="12" t="s">
        <v>82</v>
      </c>
      <c r="AW183" s="12" t="s">
        <v>35</v>
      </c>
      <c r="AX183" s="12" t="s">
        <v>72</v>
      </c>
      <c r="AY183" s="255" t="s">
        <v>125</v>
      </c>
    </row>
    <row r="184" s="13" customFormat="1">
      <c r="B184" s="256"/>
      <c r="C184" s="257"/>
      <c r="D184" s="232" t="s">
        <v>199</v>
      </c>
      <c r="E184" s="258" t="s">
        <v>21</v>
      </c>
      <c r="F184" s="259" t="s">
        <v>205</v>
      </c>
      <c r="G184" s="257"/>
      <c r="H184" s="260">
        <v>9.5</v>
      </c>
      <c r="I184" s="261"/>
      <c r="J184" s="257"/>
      <c r="K184" s="257"/>
      <c r="L184" s="262"/>
      <c r="M184" s="263"/>
      <c r="N184" s="264"/>
      <c r="O184" s="264"/>
      <c r="P184" s="264"/>
      <c r="Q184" s="264"/>
      <c r="R184" s="264"/>
      <c r="S184" s="264"/>
      <c r="T184" s="265"/>
      <c r="AT184" s="266" t="s">
        <v>199</v>
      </c>
      <c r="AU184" s="266" t="s">
        <v>82</v>
      </c>
      <c r="AV184" s="13" t="s">
        <v>132</v>
      </c>
      <c r="AW184" s="13" t="s">
        <v>35</v>
      </c>
      <c r="AX184" s="13" t="s">
        <v>80</v>
      </c>
      <c r="AY184" s="266" t="s">
        <v>125</v>
      </c>
    </row>
    <row r="185" s="1" customFormat="1" ht="25.5" customHeight="1">
      <c r="B185" s="45"/>
      <c r="C185" s="220" t="s">
        <v>231</v>
      </c>
      <c r="D185" s="220" t="s">
        <v>127</v>
      </c>
      <c r="E185" s="221" t="s">
        <v>507</v>
      </c>
      <c r="F185" s="222" t="s">
        <v>508</v>
      </c>
      <c r="G185" s="223" t="s">
        <v>130</v>
      </c>
      <c r="H185" s="224">
        <v>38</v>
      </c>
      <c r="I185" s="225"/>
      <c r="J185" s="226">
        <f>ROUND(I185*H185,2)</f>
        <v>0</v>
      </c>
      <c r="K185" s="222" t="s">
        <v>131</v>
      </c>
      <c r="L185" s="71"/>
      <c r="M185" s="227" t="s">
        <v>21</v>
      </c>
      <c r="N185" s="228" t="s">
        <v>43</v>
      </c>
      <c r="O185" s="46"/>
      <c r="P185" s="229">
        <f>O185*H185</f>
        <v>0</v>
      </c>
      <c r="Q185" s="229">
        <v>0</v>
      </c>
      <c r="R185" s="229">
        <f>Q185*H185</f>
        <v>0</v>
      </c>
      <c r="S185" s="229">
        <v>0</v>
      </c>
      <c r="T185" s="230">
        <f>S185*H185</f>
        <v>0</v>
      </c>
      <c r="AR185" s="23" t="s">
        <v>132</v>
      </c>
      <c r="AT185" s="23" t="s">
        <v>127</v>
      </c>
      <c r="AU185" s="23" t="s">
        <v>82</v>
      </c>
      <c r="AY185" s="23" t="s">
        <v>125</v>
      </c>
      <c r="BE185" s="231">
        <f>IF(N185="základní",J185,0)</f>
        <v>0</v>
      </c>
      <c r="BF185" s="231">
        <f>IF(N185="snížená",J185,0)</f>
        <v>0</v>
      </c>
      <c r="BG185" s="231">
        <f>IF(N185="zákl. přenesená",J185,0)</f>
        <v>0</v>
      </c>
      <c r="BH185" s="231">
        <f>IF(N185="sníž. přenesená",J185,0)</f>
        <v>0</v>
      </c>
      <c r="BI185" s="231">
        <f>IF(N185="nulová",J185,0)</f>
        <v>0</v>
      </c>
      <c r="BJ185" s="23" t="s">
        <v>80</v>
      </c>
      <c r="BK185" s="231">
        <f>ROUND(I185*H185,2)</f>
        <v>0</v>
      </c>
      <c r="BL185" s="23" t="s">
        <v>132</v>
      </c>
      <c r="BM185" s="23" t="s">
        <v>717</v>
      </c>
    </row>
    <row r="186" s="1" customFormat="1">
      <c r="B186" s="45"/>
      <c r="C186" s="73"/>
      <c r="D186" s="232" t="s">
        <v>134</v>
      </c>
      <c r="E186" s="73"/>
      <c r="F186" s="233" t="s">
        <v>484</v>
      </c>
      <c r="G186" s="73"/>
      <c r="H186" s="73"/>
      <c r="I186" s="190"/>
      <c r="J186" s="73"/>
      <c r="K186" s="73"/>
      <c r="L186" s="71"/>
      <c r="M186" s="234"/>
      <c r="N186" s="46"/>
      <c r="O186" s="46"/>
      <c r="P186" s="46"/>
      <c r="Q186" s="46"/>
      <c r="R186" s="46"/>
      <c r="S186" s="46"/>
      <c r="T186" s="94"/>
      <c r="AT186" s="23" t="s">
        <v>134</v>
      </c>
      <c r="AU186" s="23" t="s">
        <v>82</v>
      </c>
    </row>
    <row r="187" s="11" customFormat="1">
      <c r="B187" s="235"/>
      <c r="C187" s="236"/>
      <c r="D187" s="232" t="s">
        <v>199</v>
      </c>
      <c r="E187" s="237" t="s">
        <v>21</v>
      </c>
      <c r="F187" s="238" t="s">
        <v>693</v>
      </c>
      <c r="G187" s="236"/>
      <c r="H187" s="237" t="s">
        <v>21</v>
      </c>
      <c r="I187" s="239"/>
      <c r="J187" s="236"/>
      <c r="K187" s="236"/>
      <c r="L187" s="240"/>
      <c r="M187" s="241"/>
      <c r="N187" s="242"/>
      <c r="O187" s="242"/>
      <c r="P187" s="242"/>
      <c r="Q187" s="242"/>
      <c r="R187" s="242"/>
      <c r="S187" s="242"/>
      <c r="T187" s="243"/>
      <c r="AT187" s="244" t="s">
        <v>199</v>
      </c>
      <c r="AU187" s="244" t="s">
        <v>82</v>
      </c>
      <c r="AV187" s="11" t="s">
        <v>80</v>
      </c>
      <c r="AW187" s="11" t="s">
        <v>35</v>
      </c>
      <c r="AX187" s="11" t="s">
        <v>72</v>
      </c>
      <c r="AY187" s="244" t="s">
        <v>125</v>
      </c>
    </row>
    <row r="188" s="12" customFormat="1">
      <c r="B188" s="245"/>
      <c r="C188" s="246"/>
      <c r="D188" s="232" t="s">
        <v>199</v>
      </c>
      <c r="E188" s="247" t="s">
        <v>21</v>
      </c>
      <c r="F188" s="248" t="s">
        <v>718</v>
      </c>
      <c r="G188" s="246"/>
      <c r="H188" s="249">
        <v>38</v>
      </c>
      <c r="I188" s="250"/>
      <c r="J188" s="246"/>
      <c r="K188" s="246"/>
      <c r="L188" s="251"/>
      <c r="M188" s="252"/>
      <c r="N188" s="253"/>
      <c r="O188" s="253"/>
      <c r="P188" s="253"/>
      <c r="Q188" s="253"/>
      <c r="R188" s="253"/>
      <c r="S188" s="253"/>
      <c r="T188" s="254"/>
      <c r="AT188" s="255" t="s">
        <v>199</v>
      </c>
      <c r="AU188" s="255" t="s">
        <v>82</v>
      </c>
      <c r="AV188" s="12" t="s">
        <v>82</v>
      </c>
      <c r="AW188" s="12" t="s">
        <v>35</v>
      </c>
      <c r="AX188" s="12" t="s">
        <v>72</v>
      </c>
      <c r="AY188" s="255" t="s">
        <v>125</v>
      </c>
    </row>
    <row r="189" s="13" customFormat="1">
      <c r="B189" s="256"/>
      <c r="C189" s="257"/>
      <c r="D189" s="232" t="s">
        <v>199</v>
      </c>
      <c r="E189" s="258" t="s">
        <v>21</v>
      </c>
      <c r="F189" s="259" t="s">
        <v>205</v>
      </c>
      <c r="G189" s="257"/>
      <c r="H189" s="260">
        <v>38</v>
      </c>
      <c r="I189" s="261"/>
      <c r="J189" s="257"/>
      <c r="K189" s="257"/>
      <c r="L189" s="262"/>
      <c r="M189" s="263"/>
      <c r="N189" s="264"/>
      <c r="O189" s="264"/>
      <c r="P189" s="264"/>
      <c r="Q189" s="264"/>
      <c r="R189" s="264"/>
      <c r="S189" s="264"/>
      <c r="T189" s="265"/>
      <c r="AT189" s="266" t="s">
        <v>199</v>
      </c>
      <c r="AU189" s="266" t="s">
        <v>82</v>
      </c>
      <c r="AV189" s="13" t="s">
        <v>132</v>
      </c>
      <c r="AW189" s="13" t="s">
        <v>35</v>
      </c>
      <c r="AX189" s="13" t="s">
        <v>80</v>
      </c>
      <c r="AY189" s="266" t="s">
        <v>125</v>
      </c>
    </row>
    <row r="190" s="10" customFormat="1" ht="29.88" customHeight="1">
      <c r="B190" s="204"/>
      <c r="C190" s="205"/>
      <c r="D190" s="206" t="s">
        <v>71</v>
      </c>
      <c r="E190" s="218" t="s">
        <v>168</v>
      </c>
      <c r="F190" s="218" t="s">
        <v>719</v>
      </c>
      <c r="G190" s="205"/>
      <c r="H190" s="205"/>
      <c r="I190" s="208"/>
      <c r="J190" s="219">
        <f>BK190</f>
        <v>0</v>
      </c>
      <c r="K190" s="205"/>
      <c r="L190" s="210"/>
      <c r="M190" s="211"/>
      <c r="N190" s="212"/>
      <c r="O190" s="212"/>
      <c r="P190" s="213">
        <f>SUM(P191:P195)</f>
        <v>0</v>
      </c>
      <c r="Q190" s="212"/>
      <c r="R190" s="213">
        <f>SUM(R191:R195)</f>
        <v>0.038807999999999995</v>
      </c>
      <c r="S190" s="212"/>
      <c r="T190" s="214">
        <f>SUM(T191:T195)</f>
        <v>64.600799999999992</v>
      </c>
      <c r="AR190" s="215" t="s">
        <v>80</v>
      </c>
      <c r="AT190" s="216" t="s">
        <v>71</v>
      </c>
      <c r="AU190" s="216" t="s">
        <v>80</v>
      </c>
      <c r="AY190" s="215" t="s">
        <v>125</v>
      </c>
      <c r="BK190" s="217">
        <f>SUM(BK191:BK195)</f>
        <v>0</v>
      </c>
    </row>
    <row r="191" s="1" customFormat="1" ht="38.25" customHeight="1">
      <c r="B191" s="45"/>
      <c r="C191" s="220" t="s">
        <v>242</v>
      </c>
      <c r="D191" s="220" t="s">
        <v>127</v>
      </c>
      <c r="E191" s="221" t="s">
        <v>720</v>
      </c>
      <c r="F191" s="222" t="s">
        <v>721</v>
      </c>
      <c r="G191" s="223" t="s">
        <v>195</v>
      </c>
      <c r="H191" s="224">
        <v>26.399999999999999</v>
      </c>
      <c r="I191" s="225"/>
      <c r="J191" s="226">
        <f>ROUND(I191*H191,2)</f>
        <v>0</v>
      </c>
      <c r="K191" s="222" t="s">
        <v>21</v>
      </c>
      <c r="L191" s="71"/>
      <c r="M191" s="227" t="s">
        <v>21</v>
      </c>
      <c r="N191" s="228" t="s">
        <v>43</v>
      </c>
      <c r="O191" s="46"/>
      <c r="P191" s="229">
        <f>O191*H191</f>
        <v>0</v>
      </c>
      <c r="Q191" s="229">
        <v>0.00147</v>
      </c>
      <c r="R191" s="229">
        <f>Q191*H191</f>
        <v>0.038807999999999995</v>
      </c>
      <c r="S191" s="229">
        <v>2.4470000000000001</v>
      </c>
      <c r="T191" s="230">
        <f>S191*H191</f>
        <v>64.600799999999992</v>
      </c>
      <c r="AR191" s="23" t="s">
        <v>132</v>
      </c>
      <c r="AT191" s="23" t="s">
        <v>127</v>
      </c>
      <c r="AU191" s="23" t="s">
        <v>82</v>
      </c>
      <c r="AY191" s="23" t="s">
        <v>125</v>
      </c>
      <c r="BE191" s="231">
        <f>IF(N191="základní",J191,0)</f>
        <v>0</v>
      </c>
      <c r="BF191" s="231">
        <f>IF(N191="snížená",J191,0)</f>
        <v>0</v>
      </c>
      <c r="BG191" s="231">
        <f>IF(N191="zákl. přenesená",J191,0)</f>
        <v>0</v>
      </c>
      <c r="BH191" s="231">
        <f>IF(N191="sníž. přenesená",J191,0)</f>
        <v>0</v>
      </c>
      <c r="BI191" s="231">
        <f>IF(N191="nulová",J191,0)</f>
        <v>0</v>
      </c>
      <c r="BJ191" s="23" t="s">
        <v>80</v>
      </c>
      <c r="BK191" s="231">
        <f>ROUND(I191*H191,2)</f>
        <v>0</v>
      </c>
      <c r="BL191" s="23" t="s">
        <v>132</v>
      </c>
      <c r="BM191" s="23" t="s">
        <v>722</v>
      </c>
    </row>
    <row r="192" s="1" customFormat="1">
      <c r="B192" s="45"/>
      <c r="C192" s="73"/>
      <c r="D192" s="232" t="s">
        <v>134</v>
      </c>
      <c r="E192" s="73"/>
      <c r="F192" s="233" t="s">
        <v>723</v>
      </c>
      <c r="G192" s="73"/>
      <c r="H192" s="73"/>
      <c r="I192" s="190"/>
      <c r="J192" s="73"/>
      <c r="K192" s="73"/>
      <c r="L192" s="71"/>
      <c r="M192" s="234"/>
      <c r="N192" s="46"/>
      <c r="O192" s="46"/>
      <c r="P192" s="46"/>
      <c r="Q192" s="46"/>
      <c r="R192" s="46"/>
      <c r="S192" s="46"/>
      <c r="T192" s="94"/>
      <c r="AT192" s="23" t="s">
        <v>134</v>
      </c>
      <c r="AU192" s="23" t="s">
        <v>82</v>
      </c>
    </row>
    <row r="193" s="1" customFormat="1">
      <c r="B193" s="45"/>
      <c r="C193" s="73"/>
      <c r="D193" s="232" t="s">
        <v>136</v>
      </c>
      <c r="E193" s="73"/>
      <c r="F193" s="233" t="s">
        <v>724</v>
      </c>
      <c r="G193" s="73"/>
      <c r="H193" s="73"/>
      <c r="I193" s="190"/>
      <c r="J193" s="73"/>
      <c r="K193" s="73"/>
      <c r="L193" s="71"/>
      <c r="M193" s="234"/>
      <c r="N193" s="46"/>
      <c r="O193" s="46"/>
      <c r="P193" s="46"/>
      <c r="Q193" s="46"/>
      <c r="R193" s="46"/>
      <c r="S193" s="46"/>
      <c r="T193" s="94"/>
      <c r="AT193" s="23" t="s">
        <v>136</v>
      </c>
      <c r="AU193" s="23" t="s">
        <v>82</v>
      </c>
    </row>
    <row r="194" s="11" customFormat="1">
      <c r="B194" s="235"/>
      <c r="C194" s="236"/>
      <c r="D194" s="232" t="s">
        <v>199</v>
      </c>
      <c r="E194" s="237" t="s">
        <v>21</v>
      </c>
      <c r="F194" s="238" t="s">
        <v>713</v>
      </c>
      <c r="G194" s="236"/>
      <c r="H194" s="237" t="s">
        <v>21</v>
      </c>
      <c r="I194" s="239"/>
      <c r="J194" s="236"/>
      <c r="K194" s="236"/>
      <c r="L194" s="240"/>
      <c r="M194" s="241"/>
      <c r="N194" s="242"/>
      <c r="O194" s="242"/>
      <c r="P194" s="242"/>
      <c r="Q194" s="242"/>
      <c r="R194" s="242"/>
      <c r="S194" s="242"/>
      <c r="T194" s="243"/>
      <c r="AT194" s="244" t="s">
        <v>199</v>
      </c>
      <c r="AU194" s="244" t="s">
        <v>82</v>
      </c>
      <c r="AV194" s="11" t="s">
        <v>80</v>
      </c>
      <c r="AW194" s="11" t="s">
        <v>35</v>
      </c>
      <c r="AX194" s="11" t="s">
        <v>72</v>
      </c>
      <c r="AY194" s="244" t="s">
        <v>125</v>
      </c>
    </row>
    <row r="195" s="12" customFormat="1">
      <c r="B195" s="245"/>
      <c r="C195" s="246"/>
      <c r="D195" s="232" t="s">
        <v>199</v>
      </c>
      <c r="E195" s="247" t="s">
        <v>21</v>
      </c>
      <c r="F195" s="248" t="s">
        <v>725</v>
      </c>
      <c r="G195" s="246"/>
      <c r="H195" s="249">
        <v>26.399999999999999</v>
      </c>
      <c r="I195" s="250"/>
      <c r="J195" s="246"/>
      <c r="K195" s="246"/>
      <c r="L195" s="251"/>
      <c r="M195" s="252"/>
      <c r="N195" s="253"/>
      <c r="O195" s="253"/>
      <c r="P195" s="253"/>
      <c r="Q195" s="253"/>
      <c r="R195" s="253"/>
      <c r="S195" s="253"/>
      <c r="T195" s="254"/>
      <c r="AT195" s="255" t="s">
        <v>199</v>
      </c>
      <c r="AU195" s="255" t="s">
        <v>82</v>
      </c>
      <c r="AV195" s="12" t="s">
        <v>82</v>
      </c>
      <c r="AW195" s="12" t="s">
        <v>35</v>
      </c>
      <c r="AX195" s="12" t="s">
        <v>80</v>
      </c>
      <c r="AY195" s="255" t="s">
        <v>125</v>
      </c>
    </row>
    <row r="196" s="10" customFormat="1" ht="29.88" customHeight="1">
      <c r="B196" s="204"/>
      <c r="C196" s="205"/>
      <c r="D196" s="206" t="s">
        <v>71</v>
      </c>
      <c r="E196" s="218" t="s">
        <v>545</v>
      </c>
      <c r="F196" s="218" t="s">
        <v>546</v>
      </c>
      <c r="G196" s="205"/>
      <c r="H196" s="205"/>
      <c r="I196" s="208"/>
      <c r="J196" s="219">
        <f>BK196</f>
        <v>0</v>
      </c>
      <c r="K196" s="205"/>
      <c r="L196" s="210"/>
      <c r="M196" s="211"/>
      <c r="N196" s="212"/>
      <c r="O196" s="212"/>
      <c r="P196" s="213">
        <f>SUM(P197:P207)</f>
        <v>0</v>
      </c>
      <c r="Q196" s="212"/>
      <c r="R196" s="213">
        <f>SUM(R197:R207)</f>
        <v>0</v>
      </c>
      <c r="S196" s="212"/>
      <c r="T196" s="214">
        <f>SUM(T197:T207)</f>
        <v>0</v>
      </c>
      <c r="AR196" s="215" t="s">
        <v>80</v>
      </c>
      <c r="AT196" s="216" t="s">
        <v>71</v>
      </c>
      <c r="AU196" s="216" t="s">
        <v>80</v>
      </c>
      <c r="AY196" s="215" t="s">
        <v>125</v>
      </c>
      <c r="BK196" s="217">
        <f>SUM(BK197:BK207)</f>
        <v>0</v>
      </c>
    </row>
    <row r="197" s="1" customFormat="1" ht="25.5" customHeight="1">
      <c r="B197" s="45"/>
      <c r="C197" s="220" t="s">
        <v>9</v>
      </c>
      <c r="D197" s="220" t="s">
        <v>127</v>
      </c>
      <c r="E197" s="221" t="s">
        <v>726</v>
      </c>
      <c r="F197" s="222" t="s">
        <v>727</v>
      </c>
      <c r="G197" s="223" t="s">
        <v>336</v>
      </c>
      <c r="H197" s="224">
        <v>66</v>
      </c>
      <c r="I197" s="225"/>
      <c r="J197" s="226">
        <f>ROUND(I197*H197,2)</f>
        <v>0</v>
      </c>
      <c r="K197" s="222" t="s">
        <v>131</v>
      </c>
      <c r="L197" s="71"/>
      <c r="M197" s="227" t="s">
        <v>21</v>
      </c>
      <c r="N197" s="228" t="s">
        <v>43</v>
      </c>
      <c r="O197" s="46"/>
      <c r="P197" s="229">
        <f>O197*H197</f>
        <v>0</v>
      </c>
      <c r="Q197" s="229">
        <v>0</v>
      </c>
      <c r="R197" s="229">
        <f>Q197*H197</f>
        <v>0</v>
      </c>
      <c r="S197" s="229">
        <v>0</v>
      </c>
      <c r="T197" s="230">
        <f>S197*H197</f>
        <v>0</v>
      </c>
      <c r="AR197" s="23" t="s">
        <v>132</v>
      </c>
      <c r="AT197" s="23" t="s">
        <v>127</v>
      </c>
      <c r="AU197" s="23" t="s">
        <v>82</v>
      </c>
      <c r="AY197" s="23" t="s">
        <v>125</v>
      </c>
      <c r="BE197" s="231">
        <f>IF(N197="základní",J197,0)</f>
        <v>0</v>
      </c>
      <c r="BF197" s="231">
        <f>IF(N197="snížená",J197,0)</f>
        <v>0</v>
      </c>
      <c r="BG197" s="231">
        <f>IF(N197="zákl. přenesená",J197,0)</f>
        <v>0</v>
      </c>
      <c r="BH197" s="231">
        <f>IF(N197="sníž. přenesená",J197,0)</f>
        <v>0</v>
      </c>
      <c r="BI197" s="231">
        <f>IF(N197="nulová",J197,0)</f>
        <v>0</v>
      </c>
      <c r="BJ197" s="23" t="s">
        <v>80</v>
      </c>
      <c r="BK197" s="231">
        <f>ROUND(I197*H197,2)</f>
        <v>0</v>
      </c>
      <c r="BL197" s="23" t="s">
        <v>132</v>
      </c>
      <c r="BM197" s="23" t="s">
        <v>728</v>
      </c>
    </row>
    <row r="198" s="1" customFormat="1">
      <c r="B198" s="45"/>
      <c r="C198" s="73"/>
      <c r="D198" s="232" t="s">
        <v>134</v>
      </c>
      <c r="E198" s="73"/>
      <c r="F198" s="233" t="s">
        <v>551</v>
      </c>
      <c r="G198" s="73"/>
      <c r="H198" s="73"/>
      <c r="I198" s="190"/>
      <c r="J198" s="73"/>
      <c r="K198" s="73"/>
      <c r="L198" s="71"/>
      <c r="M198" s="234"/>
      <c r="N198" s="46"/>
      <c r="O198" s="46"/>
      <c r="P198" s="46"/>
      <c r="Q198" s="46"/>
      <c r="R198" s="46"/>
      <c r="S198" s="46"/>
      <c r="T198" s="94"/>
      <c r="AT198" s="23" t="s">
        <v>134</v>
      </c>
      <c r="AU198" s="23" t="s">
        <v>82</v>
      </c>
    </row>
    <row r="199" s="1" customFormat="1">
      <c r="B199" s="45"/>
      <c r="C199" s="73"/>
      <c r="D199" s="232" t="s">
        <v>136</v>
      </c>
      <c r="E199" s="73"/>
      <c r="F199" s="233" t="s">
        <v>303</v>
      </c>
      <c r="G199" s="73"/>
      <c r="H199" s="73"/>
      <c r="I199" s="190"/>
      <c r="J199" s="73"/>
      <c r="K199" s="73"/>
      <c r="L199" s="71"/>
      <c r="M199" s="234"/>
      <c r="N199" s="46"/>
      <c r="O199" s="46"/>
      <c r="P199" s="46"/>
      <c r="Q199" s="46"/>
      <c r="R199" s="46"/>
      <c r="S199" s="46"/>
      <c r="T199" s="94"/>
      <c r="AT199" s="23" t="s">
        <v>136</v>
      </c>
      <c r="AU199" s="23" t="s">
        <v>82</v>
      </c>
    </row>
    <row r="200" s="12" customFormat="1">
      <c r="B200" s="245"/>
      <c r="C200" s="246"/>
      <c r="D200" s="232" t="s">
        <v>199</v>
      </c>
      <c r="E200" s="247" t="s">
        <v>21</v>
      </c>
      <c r="F200" s="248" t="s">
        <v>729</v>
      </c>
      <c r="G200" s="246"/>
      <c r="H200" s="249">
        <v>66</v>
      </c>
      <c r="I200" s="250"/>
      <c r="J200" s="246"/>
      <c r="K200" s="246"/>
      <c r="L200" s="251"/>
      <c r="M200" s="252"/>
      <c r="N200" s="253"/>
      <c r="O200" s="253"/>
      <c r="P200" s="253"/>
      <c r="Q200" s="253"/>
      <c r="R200" s="253"/>
      <c r="S200" s="253"/>
      <c r="T200" s="254"/>
      <c r="AT200" s="255" t="s">
        <v>199</v>
      </c>
      <c r="AU200" s="255" t="s">
        <v>82</v>
      </c>
      <c r="AV200" s="12" t="s">
        <v>82</v>
      </c>
      <c r="AW200" s="12" t="s">
        <v>35</v>
      </c>
      <c r="AX200" s="12" t="s">
        <v>80</v>
      </c>
      <c r="AY200" s="255" t="s">
        <v>125</v>
      </c>
    </row>
    <row r="201" s="1" customFormat="1" ht="25.5" customHeight="1">
      <c r="B201" s="45"/>
      <c r="C201" s="220" t="s">
        <v>271</v>
      </c>
      <c r="D201" s="220" t="s">
        <v>127</v>
      </c>
      <c r="E201" s="221" t="s">
        <v>554</v>
      </c>
      <c r="F201" s="222" t="s">
        <v>555</v>
      </c>
      <c r="G201" s="223" t="s">
        <v>336</v>
      </c>
      <c r="H201" s="224">
        <v>66</v>
      </c>
      <c r="I201" s="225"/>
      <c r="J201" s="226">
        <f>ROUND(I201*H201,2)</f>
        <v>0</v>
      </c>
      <c r="K201" s="222" t="s">
        <v>131</v>
      </c>
      <c r="L201" s="71"/>
      <c r="M201" s="227" t="s">
        <v>21</v>
      </c>
      <c r="N201" s="228" t="s">
        <v>43</v>
      </c>
      <c r="O201" s="46"/>
      <c r="P201" s="229">
        <f>O201*H201</f>
        <v>0</v>
      </c>
      <c r="Q201" s="229">
        <v>0</v>
      </c>
      <c r="R201" s="229">
        <f>Q201*H201</f>
        <v>0</v>
      </c>
      <c r="S201" s="229">
        <v>0</v>
      </c>
      <c r="T201" s="230">
        <f>S201*H201</f>
        <v>0</v>
      </c>
      <c r="AR201" s="23" t="s">
        <v>132</v>
      </c>
      <c r="AT201" s="23" t="s">
        <v>127</v>
      </c>
      <c r="AU201" s="23" t="s">
        <v>82</v>
      </c>
      <c r="AY201" s="23" t="s">
        <v>125</v>
      </c>
      <c r="BE201" s="231">
        <f>IF(N201="základní",J201,0)</f>
        <v>0</v>
      </c>
      <c r="BF201" s="231">
        <f>IF(N201="snížená",J201,0)</f>
        <v>0</v>
      </c>
      <c r="BG201" s="231">
        <f>IF(N201="zákl. přenesená",J201,0)</f>
        <v>0</v>
      </c>
      <c r="BH201" s="231">
        <f>IF(N201="sníž. přenesená",J201,0)</f>
        <v>0</v>
      </c>
      <c r="BI201" s="231">
        <f>IF(N201="nulová",J201,0)</f>
        <v>0</v>
      </c>
      <c r="BJ201" s="23" t="s">
        <v>80</v>
      </c>
      <c r="BK201" s="231">
        <f>ROUND(I201*H201,2)</f>
        <v>0</v>
      </c>
      <c r="BL201" s="23" t="s">
        <v>132</v>
      </c>
      <c r="BM201" s="23" t="s">
        <v>730</v>
      </c>
    </row>
    <row r="202" s="1" customFormat="1">
      <c r="B202" s="45"/>
      <c r="C202" s="73"/>
      <c r="D202" s="232" t="s">
        <v>134</v>
      </c>
      <c r="E202" s="73"/>
      <c r="F202" s="233" t="s">
        <v>557</v>
      </c>
      <c r="G202" s="73"/>
      <c r="H202" s="73"/>
      <c r="I202" s="190"/>
      <c r="J202" s="73"/>
      <c r="K202" s="73"/>
      <c r="L202" s="71"/>
      <c r="M202" s="234"/>
      <c r="N202" s="46"/>
      <c r="O202" s="46"/>
      <c r="P202" s="46"/>
      <c r="Q202" s="46"/>
      <c r="R202" s="46"/>
      <c r="S202" s="46"/>
      <c r="T202" s="94"/>
      <c r="AT202" s="23" t="s">
        <v>134</v>
      </c>
      <c r="AU202" s="23" t="s">
        <v>82</v>
      </c>
    </row>
    <row r="203" s="1" customFormat="1">
      <c r="B203" s="45"/>
      <c r="C203" s="73"/>
      <c r="D203" s="232" t="s">
        <v>136</v>
      </c>
      <c r="E203" s="73"/>
      <c r="F203" s="233" t="s">
        <v>303</v>
      </c>
      <c r="G203" s="73"/>
      <c r="H203" s="73"/>
      <c r="I203" s="190"/>
      <c r="J203" s="73"/>
      <c r="K203" s="73"/>
      <c r="L203" s="71"/>
      <c r="M203" s="234"/>
      <c r="N203" s="46"/>
      <c r="O203" s="46"/>
      <c r="P203" s="46"/>
      <c r="Q203" s="46"/>
      <c r="R203" s="46"/>
      <c r="S203" s="46"/>
      <c r="T203" s="94"/>
      <c r="AT203" s="23" t="s">
        <v>136</v>
      </c>
      <c r="AU203" s="23" t="s">
        <v>82</v>
      </c>
    </row>
    <row r="204" s="12" customFormat="1">
      <c r="B204" s="245"/>
      <c r="C204" s="246"/>
      <c r="D204" s="232" t="s">
        <v>199</v>
      </c>
      <c r="E204" s="247" t="s">
        <v>21</v>
      </c>
      <c r="F204" s="248" t="s">
        <v>588</v>
      </c>
      <c r="G204" s="246"/>
      <c r="H204" s="249">
        <v>66</v>
      </c>
      <c r="I204" s="250"/>
      <c r="J204" s="246"/>
      <c r="K204" s="246"/>
      <c r="L204" s="251"/>
      <c r="M204" s="252"/>
      <c r="N204" s="253"/>
      <c r="O204" s="253"/>
      <c r="P204" s="253"/>
      <c r="Q204" s="253"/>
      <c r="R204" s="253"/>
      <c r="S204" s="253"/>
      <c r="T204" s="254"/>
      <c r="AT204" s="255" t="s">
        <v>199</v>
      </c>
      <c r="AU204" s="255" t="s">
        <v>82</v>
      </c>
      <c r="AV204" s="12" t="s">
        <v>82</v>
      </c>
      <c r="AW204" s="12" t="s">
        <v>35</v>
      </c>
      <c r="AX204" s="12" t="s">
        <v>80</v>
      </c>
      <c r="AY204" s="255" t="s">
        <v>125</v>
      </c>
    </row>
    <row r="205" s="1" customFormat="1" ht="38.25" customHeight="1">
      <c r="B205" s="45"/>
      <c r="C205" s="220" t="s">
        <v>276</v>
      </c>
      <c r="D205" s="220" t="s">
        <v>127</v>
      </c>
      <c r="E205" s="221" t="s">
        <v>559</v>
      </c>
      <c r="F205" s="222" t="s">
        <v>560</v>
      </c>
      <c r="G205" s="223" t="s">
        <v>336</v>
      </c>
      <c r="H205" s="224">
        <v>462</v>
      </c>
      <c r="I205" s="225"/>
      <c r="J205" s="226">
        <f>ROUND(I205*H205,2)</f>
        <v>0</v>
      </c>
      <c r="K205" s="222" t="s">
        <v>131</v>
      </c>
      <c r="L205" s="71"/>
      <c r="M205" s="227" t="s">
        <v>21</v>
      </c>
      <c r="N205" s="228" t="s">
        <v>43</v>
      </c>
      <c r="O205" s="46"/>
      <c r="P205" s="229">
        <f>O205*H205</f>
        <v>0</v>
      </c>
      <c r="Q205" s="229">
        <v>0</v>
      </c>
      <c r="R205" s="229">
        <f>Q205*H205</f>
        <v>0</v>
      </c>
      <c r="S205" s="229">
        <v>0</v>
      </c>
      <c r="T205" s="230">
        <f>S205*H205</f>
        <v>0</v>
      </c>
      <c r="AR205" s="23" t="s">
        <v>132</v>
      </c>
      <c r="AT205" s="23" t="s">
        <v>127</v>
      </c>
      <c r="AU205" s="23" t="s">
        <v>82</v>
      </c>
      <c r="AY205" s="23" t="s">
        <v>125</v>
      </c>
      <c r="BE205" s="231">
        <f>IF(N205="základní",J205,0)</f>
        <v>0</v>
      </c>
      <c r="BF205" s="231">
        <f>IF(N205="snížená",J205,0)</f>
        <v>0</v>
      </c>
      <c r="BG205" s="231">
        <f>IF(N205="zákl. přenesená",J205,0)</f>
        <v>0</v>
      </c>
      <c r="BH205" s="231">
        <f>IF(N205="sníž. přenesená",J205,0)</f>
        <v>0</v>
      </c>
      <c r="BI205" s="231">
        <f>IF(N205="nulová",J205,0)</f>
        <v>0</v>
      </c>
      <c r="BJ205" s="23" t="s">
        <v>80</v>
      </c>
      <c r="BK205" s="231">
        <f>ROUND(I205*H205,2)</f>
        <v>0</v>
      </c>
      <c r="BL205" s="23" t="s">
        <v>132</v>
      </c>
      <c r="BM205" s="23" t="s">
        <v>731</v>
      </c>
    </row>
    <row r="206" s="1" customFormat="1">
      <c r="B206" s="45"/>
      <c r="C206" s="73"/>
      <c r="D206" s="232" t="s">
        <v>134</v>
      </c>
      <c r="E206" s="73"/>
      <c r="F206" s="233" t="s">
        <v>557</v>
      </c>
      <c r="G206" s="73"/>
      <c r="H206" s="73"/>
      <c r="I206" s="190"/>
      <c r="J206" s="73"/>
      <c r="K206" s="73"/>
      <c r="L206" s="71"/>
      <c r="M206" s="234"/>
      <c r="N206" s="46"/>
      <c r="O206" s="46"/>
      <c r="P206" s="46"/>
      <c r="Q206" s="46"/>
      <c r="R206" s="46"/>
      <c r="S206" s="46"/>
      <c r="T206" s="94"/>
      <c r="AT206" s="23" t="s">
        <v>134</v>
      </c>
      <c r="AU206" s="23" t="s">
        <v>82</v>
      </c>
    </row>
    <row r="207" s="12" customFormat="1">
      <c r="B207" s="245"/>
      <c r="C207" s="246"/>
      <c r="D207" s="232" t="s">
        <v>199</v>
      </c>
      <c r="E207" s="247" t="s">
        <v>21</v>
      </c>
      <c r="F207" s="248" t="s">
        <v>732</v>
      </c>
      <c r="G207" s="246"/>
      <c r="H207" s="249">
        <v>462</v>
      </c>
      <c r="I207" s="250"/>
      <c r="J207" s="246"/>
      <c r="K207" s="246"/>
      <c r="L207" s="251"/>
      <c r="M207" s="252"/>
      <c r="N207" s="253"/>
      <c r="O207" s="253"/>
      <c r="P207" s="253"/>
      <c r="Q207" s="253"/>
      <c r="R207" s="253"/>
      <c r="S207" s="253"/>
      <c r="T207" s="254"/>
      <c r="AT207" s="255" t="s">
        <v>199</v>
      </c>
      <c r="AU207" s="255" t="s">
        <v>82</v>
      </c>
      <c r="AV207" s="12" t="s">
        <v>82</v>
      </c>
      <c r="AW207" s="12" t="s">
        <v>35</v>
      </c>
      <c r="AX207" s="12" t="s">
        <v>80</v>
      </c>
      <c r="AY207" s="255" t="s">
        <v>125</v>
      </c>
    </row>
    <row r="208" s="10" customFormat="1" ht="29.88" customHeight="1">
      <c r="B208" s="204"/>
      <c r="C208" s="205"/>
      <c r="D208" s="206" t="s">
        <v>71</v>
      </c>
      <c r="E208" s="218" t="s">
        <v>563</v>
      </c>
      <c r="F208" s="218" t="s">
        <v>564</v>
      </c>
      <c r="G208" s="205"/>
      <c r="H208" s="205"/>
      <c r="I208" s="208"/>
      <c r="J208" s="219">
        <f>BK208</f>
        <v>0</v>
      </c>
      <c r="K208" s="205"/>
      <c r="L208" s="210"/>
      <c r="M208" s="211"/>
      <c r="N208" s="212"/>
      <c r="O208" s="212"/>
      <c r="P208" s="213">
        <f>SUM(P209:P210)</f>
        <v>0</v>
      </c>
      <c r="Q208" s="212"/>
      <c r="R208" s="213">
        <f>SUM(R209:R210)</f>
        <v>0</v>
      </c>
      <c r="S208" s="212"/>
      <c r="T208" s="214">
        <f>SUM(T209:T210)</f>
        <v>0</v>
      </c>
      <c r="AR208" s="215" t="s">
        <v>80</v>
      </c>
      <c r="AT208" s="216" t="s">
        <v>71</v>
      </c>
      <c r="AU208" s="216" t="s">
        <v>80</v>
      </c>
      <c r="AY208" s="215" t="s">
        <v>125</v>
      </c>
      <c r="BK208" s="217">
        <f>SUM(BK209:BK210)</f>
        <v>0</v>
      </c>
    </row>
    <row r="209" s="1" customFormat="1" ht="25.5" customHeight="1">
      <c r="B209" s="45"/>
      <c r="C209" s="220" t="s">
        <v>285</v>
      </c>
      <c r="D209" s="220" t="s">
        <v>127</v>
      </c>
      <c r="E209" s="221" t="s">
        <v>566</v>
      </c>
      <c r="F209" s="222" t="s">
        <v>567</v>
      </c>
      <c r="G209" s="223" t="s">
        <v>336</v>
      </c>
      <c r="H209" s="224">
        <v>50.884</v>
      </c>
      <c r="I209" s="225"/>
      <c r="J209" s="226">
        <f>ROUND(I209*H209,2)</f>
        <v>0</v>
      </c>
      <c r="K209" s="222" t="s">
        <v>131</v>
      </c>
      <c r="L209" s="71"/>
      <c r="M209" s="227" t="s">
        <v>21</v>
      </c>
      <c r="N209" s="228" t="s">
        <v>43</v>
      </c>
      <c r="O209" s="46"/>
      <c r="P209" s="229">
        <f>O209*H209</f>
        <v>0</v>
      </c>
      <c r="Q209" s="229">
        <v>0</v>
      </c>
      <c r="R209" s="229">
        <f>Q209*H209</f>
        <v>0</v>
      </c>
      <c r="S209" s="229">
        <v>0</v>
      </c>
      <c r="T209" s="230">
        <f>S209*H209</f>
        <v>0</v>
      </c>
      <c r="AR209" s="23" t="s">
        <v>132</v>
      </c>
      <c r="AT209" s="23" t="s">
        <v>127</v>
      </c>
      <c r="AU209" s="23" t="s">
        <v>82</v>
      </c>
      <c r="AY209" s="23" t="s">
        <v>125</v>
      </c>
      <c r="BE209" s="231">
        <f>IF(N209="základní",J209,0)</f>
        <v>0</v>
      </c>
      <c r="BF209" s="231">
        <f>IF(N209="snížená",J209,0)</f>
        <v>0</v>
      </c>
      <c r="BG209" s="231">
        <f>IF(N209="zákl. přenesená",J209,0)</f>
        <v>0</v>
      </c>
      <c r="BH209" s="231">
        <f>IF(N209="sníž. přenesená",J209,0)</f>
        <v>0</v>
      </c>
      <c r="BI209" s="231">
        <f>IF(N209="nulová",J209,0)</f>
        <v>0</v>
      </c>
      <c r="BJ209" s="23" t="s">
        <v>80</v>
      </c>
      <c r="BK209" s="231">
        <f>ROUND(I209*H209,2)</f>
        <v>0</v>
      </c>
      <c r="BL209" s="23" t="s">
        <v>132</v>
      </c>
      <c r="BM209" s="23" t="s">
        <v>733</v>
      </c>
    </row>
    <row r="210" s="1" customFormat="1">
      <c r="B210" s="45"/>
      <c r="C210" s="73"/>
      <c r="D210" s="232" t="s">
        <v>134</v>
      </c>
      <c r="E210" s="73"/>
      <c r="F210" s="233" t="s">
        <v>569</v>
      </c>
      <c r="G210" s="73"/>
      <c r="H210" s="73"/>
      <c r="I210" s="190"/>
      <c r="J210" s="73"/>
      <c r="K210" s="73"/>
      <c r="L210" s="71"/>
      <c r="M210" s="234"/>
      <c r="N210" s="46"/>
      <c r="O210" s="46"/>
      <c r="P210" s="46"/>
      <c r="Q210" s="46"/>
      <c r="R210" s="46"/>
      <c r="S210" s="46"/>
      <c r="T210" s="94"/>
      <c r="AT210" s="23" t="s">
        <v>134</v>
      </c>
      <c r="AU210" s="23" t="s">
        <v>82</v>
      </c>
    </row>
    <row r="211" s="10" customFormat="1" ht="37.44" customHeight="1">
      <c r="B211" s="204"/>
      <c r="C211" s="205"/>
      <c r="D211" s="206" t="s">
        <v>71</v>
      </c>
      <c r="E211" s="207" t="s">
        <v>570</v>
      </c>
      <c r="F211" s="207" t="s">
        <v>571</v>
      </c>
      <c r="G211" s="205"/>
      <c r="H211" s="205"/>
      <c r="I211" s="208"/>
      <c r="J211" s="209">
        <f>BK211</f>
        <v>0</v>
      </c>
      <c r="K211" s="205"/>
      <c r="L211" s="210"/>
      <c r="M211" s="211"/>
      <c r="N211" s="212"/>
      <c r="O211" s="212"/>
      <c r="P211" s="213">
        <f>SUM(P212:P228)</f>
        <v>0</v>
      </c>
      <c r="Q211" s="212"/>
      <c r="R211" s="213">
        <f>SUM(R212:R228)</f>
        <v>0</v>
      </c>
      <c r="S211" s="212"/>
      <c r="T211" s="214">
        <f>SUM(T212:T228)</f>
        <v>0</v>
      </c>
      <c r="AR211" s="215" t="s">
        <v>132</v>
      </c>
      <c r="AT211" s="216" t="s">
        <v>71</v>
      </c>
      <c r="AU211" s="216" t="s">
        <v>72</v>
      </c>
      <c r="AY211" s="215" t="s">
        <v>125</v>
      </c>
      <c r="BK211" s="217">
        <f>SUM(BK212:BK228)</f>
        <v>0</v>
      </c>
    </row>
    <row r="212" s="1" customFormat="1" ht="16.5" customHeight="1">
      <c r="B212" s="45"/>
      <c r="C212" s="220" t="s">
        <v>290</v>
      </c>
      <c r="D212" s="220" t="s">
        <v>127</v>
      </c>
      <c r="E212" s="221" t="s">
        <v>573</v>
      </c>
      <c r="F212" s="222" t="s">
        <v>574</v>
      </c>
      <c r="G212" s="223" t="s">
        <v>575</v>
      </c>
      <c r="H212" s="224">
        <v>0.10000000000000001</v>
      </c>
      <c r="I212" s="225"/>
      <c r="J212" s="226">
        <f>ROUND(I212*H212,2)</f>
        <v>0</v>
      </c>
      <c r="K212" s="222" t="s">
        <v>21</v>
      </c>
      <c r="L212" s="71"/>
      <c r="M212" s="227" t="s">
        <v>21</v>
      </c>
      <c r="N212" s="228" t="s">
        <v>43</v>
      </c>
      <c r="O212" s="46"/>
      <c r="P212" s="229">
        <f>O212*H212</f>
        <v>0</v>
      </c>
      <c r="Q212" s="229">
        <v>0</v>
      </c>
      <c r="R212" s="229">
        <f>Q212*H212</f>
        <v>0</v>
      </c>
      <c r="S212" s="229">
        <v>0</v>
      </c>
      <c r="T212" s="230">
        <f>S212*H212</f>
        <v>0</v>
      </c>
      <c r="AR212" s="23" t="s">
        <v>576</v>
      </c>
      <c r="AT212" s="23" t="s">
        <v>127</v>
      </c>
      <c r="AU212" s="23" t="s">
        <v>80</v>
      </c>
      <c r="AY212" s="23" t="s">
        <v>125</v>
      </c>
      <c r="BE212" s="231">
        <f>IF(N212="základní",J212,0)</f>
        <v>0</v>
      </c>
      <c r="BF212" s="231">
        <f>IF(N212="snížená",J212,0)</f>
        <v>0</v>
      </c>
      <c r="BG212" s="231">
        <f>IF(N212="zákl. přenesená",J212,0)</f>
        <v>0</v>
      </c>
      <c r="BH212" s="231">
        <f>IF(N212="sníž. přenesená",J212,0)</f>
        <v>0</v>
      </c>
      <c r="BI212" s="231">
        <f>IF(N212="nulová",J212,0)</f>
        <v>0</v>
      </c>
      <c r="BJ212" s="23" t="s">
        <v>80</v>
      </c>
      <c r="BK212" s="231">
        <f>ROUND(I212*H212,2)</f>
        <v>0</v>
      </c>
      <c r="BL212" s="23" t="s">
        <v>576</v>
      </c>
      <c r="BM212" s="23" t="s">
        <v>734</v>
      </c>
    </row>
    <row r="213" s="1" customFormat="1">
      <c r="B213" s="45"/>
      <c r="C213" s="73"/>
      <c r="D213" s="232" t="s">
        <v>136</v>
      </c>
      <c r="E213" s="73"/>
      <c r="F213" s="233" t="s">
        <v>578</v>
      </c>
      <c r="G213" s="73"/>
      <c r="H213" s="73"/>
      <c r="I213" s="190"/>
      <c r="J213" s="73"/>
      <c r="K213" s="73"/>
      <c r="L213" s="71"/>
      <c r="M213" s="234"/>
      <c r="N213" s="46"/>
      <c r="O213" s="46"/>
      <c r="P213" s="46"/>
      <c r="Q213" s="46"/>
      <c r="R213" s="46"/>
      <c r="S213" s="46"/>
      <c r="T213" s="94"/>
      <c r="AT213" s="23" t="s">
        <v>136</v>
      </c>
      <c r="AU213" s="23" t="s">
        <v>80</v>
      </c>
    </row>
    <row r="214" s="1" customFormat="1" ht="25.5" customHeight="1">
      <c r="B214" s="45"/>
      <c r="C214" s="220" t="s">
        <v>295</v>
      </c>
      <c r="D214" s="220" t="s">
        <v>127</v>
      </c>
      <c r="E214" s="221" t="s">
        <v>593</v>
      </c>
      <c r="F214" s="222" t="s">
        <v>594</v>
      </c>
      <c r="G214" s="223" t="s">
        <v>575</v>
      </c>
      <c r="H214" s="224">
        <v>0.10000000000000001</v>
      </c>
      <c r="I214" s="225"/>
      <c r="J214" s="226">
        <f>ROUND(I214*H214,2)</f>
        <v>0</v>
      </c>
      <c r="K214" s="222" t="s">
        <v>21</v>
      </c>
      <c r="L214" s="71"/>
      <c r="M214" s="227" t="s">
        <v>21</v>
      </c>
      <c r="N214" s="228" t="s">
        <v>43</v>
      </c>
      <c r="O214" s="46"/>
      <c r="P214" s="229">
        <f>O214*H214</f>
        <v>0</v>
      </c>
      <c r="Q214" s="229">
        <v>0</v>
      </c>
      <c r="R214" s="229">
        <f>Q214*H214</f>
        <v>0</v>
      </c>
      <c r="S214" s="229">
        <v>0</v>
      </c>
      <c r="T214" s="230">
        <f>S214*H214</f>
        <v>0</v>
      </c>
      <c r="AR214" s="23" t="s">
        <v>576</v>
      </c>
      <c r="AT214" s="23" t="s">
        <v>127</v>
      </c>
      <c r="AU214" s="23" t="s">
        <v>80</v>
      </c>
      <c r="AY214" s="23" t="s">
        <v>125</v>
      </c>
      <c r="BE214" s="231">
        <f>IF(N214="základní",J214,0)</f>
        <v>0</v>
      </c>
      <c r="BF214" s="231">
        <f>IF(N214="snížená",J214,0)</f>
        <v>0</v>
      </c>
      <c r="BG214" s="231">
        <f>IF(N214="zákl. přenesená",J214,0)</f>
        <v>0</v>
      </c>
      <c r="BH214" s="231">
        <f>IF(N214="sníž. přenesená",J214,0)</f>
        <v>0</v>
      </c>
      <c r="BI214" s="231">
        <f>IF(N214="nulová",J214,0)</f>
        <v>0</v>
      </c>
      <c r="BJ214" s="23" t="s">
        <v>80</v>
      </c>
      <c r="BK214" s="231">
        <f>ROUND(I214*H214,2)</f>
        <v>0</v>
      </c>
      <c r="BL214" s="23" t="s">
        <v>576</v>
      </c>
      <c r="BM214" s="23" t="s">
        <v>735</v>
      </c>
    </row>
    <row r="215" s="1" customFormat="1">
      <c r="B215" s="45"/>
      <c r="C215" s="73"/>
      <c r="D215" s="232" t="s">
        <v>136</v>
      </c>
      <c r="E215" s="73"/>
      <c r="F215" s="233" t="s">
        <v>736</v>
      </c>
      <c r="G215" s="73"/>
      <c r="H215" s="73"/>
      <c r="I215" s="190"/>
      <c r="J215" s="73"/>
      <c r="K215" s="73"/>
      <c r="L215" s="71"/>
      <c r="M215" s="234"/>
      <c r="N215" s="46"/>
      <c r="O215" s="46"/>
      <c r="P215" s="46"/>
      <c r="Q215" s="46"/>
      <c r="R215" s="46"/>
      <c r="S215" s="46"/>
      <c r="T215" s="94"/>
      <c r="AT215" s="23" t="s">
        <v>136</v>
      </c>
      <c r="AU215" s="23" t="s">
        <v>80</v>
      </c>
    </row>
    <row r="216" s="1" customFormat="1" ht="16.5" customHeight="1">
      <c r="B216" s="45"/>
      <c r="C216" s="220" t="s">
        <v>299</v>
      </c>
      <c r="D216" s="220" t="s">
        <v>127</v>
      </c>
      <c r="E216" s="221" t="s">
        <v>737</v>
      </c>
      <c r="F216" s="222" t="s">
        <v>738</v>
      </c>
      <c r="G216" s="223" t="s">
        <v>535</v>
      </c>
      <c r="H216" s="224">
        <v>2</v>
      </c>
      <c r="I216" s="225"/>
      <c r="J216" s="226">
        <f>ROUND(I216*H216,2)</f>
        <v>0</v>
      </c>
      <c r="K216" s="222" t="s">
        <v>21</v>
      </c>
      <c r="L216" s="71"/>
      <c r="M216" s="227" t="s">
        <v>21</v>
      </c>
      <c r="N216" s="228" t="s">
        <v>43</v>
      </c>
      <c r="O216" s="46"/>
      <c r="P216" s="229">
        <f>O216*H216</f>
        <v>0</v>
      </c>
      <c r="Q216" s="229">
        <v>0</v>
      </c>
      <c r="R216" s="229">
        <f>Q216*H216</f>
        <v>0</v>
      </c>
      <c r="S216" s="229">
        <v>0</v>
      </c>
      <c r="T216" s="230">
        <f>S216*H216</f>
        <v>0</v>
      </c>
      <c r="AR216" s="23" t="s">
        <v>576</v>
      </c>
      <c r="AT216" s="23" t="s">
        <v>127</v>
      </c>
      <c r="AU216" s="23" t="s">
        <v>80</v>
      </c>
      <c r="AY216" s="23" t="s">
        <v>125</v>
      </c>
      <c r="BE216" s="231">
        <f>IF(N216="základní",J216,0)</f>
        <v>0</v>
      </c>
      <c r="BF216" s="231">
        <f>IF(N216="snížená",J216,0)</f>
        <v>0</v>
      </c>
      <c r="BG216" s="231">
        <f>IF(N216="zákl. přenesená",J216,0)</f>
        <v>0</v>
      </c>
      <c r="BH216" s="231">
        <f>IF(N216="sníž. přenesená",J216,0)</f>
        <v>0</v>
      </c>
      <c r="BI216" s="231">
        <f>IF(N216="nulová",J216,0)</f>
        <v>0</v>
      </c>
      <c r="BJ216" s="23" t="s">
        <v>80</v>
      </c>
      <c r="BK216" s="231">
        <f>ROUND(I216*H216,2)</f>
        <v>0</v>
      </c>
      <c r="BL216" s="23" t="s">
        <v>576</v>
      </c>
      <c r="BM216" s="23" t="s">
        <v>739</v>
      </c>
    </row>
    <row r="217" s="1" customFormat="1">
      <c r="B217" s="45"/>
      <c r="C217" s="73"/>
      <c r="D217" s="232" t="s">
        <v>136</v>
      </c>
      <c r="E217" s="73"/>
      <c r="F217" s="233" t="s">
        <v>740</v>
      </c>
      <c r="G217" s="73"/>
      <c r="H217" s="73"/>
      <c r="I217" s="190"/>
      <c r="J217" s="73"/>
      <c r="K217" s="73"/>
      <c r="L217" s="71"/>
      <c r="M217" s="234"/>
      <c r="N217" s="46"/>
      <c r="O217" s="46"/>
      <c r="P217" s="46"/>
      <c r="Q217" s="46"/>
      <c r="R217" s="46"/>
      <c r="S217" s="46"/>
      <c r="T217" s="94"/>
      <c r="AT217" s="23" t="s">
        <v>136</v>
      </c>
      <c r="AU217" s="23" t="s">
        <v>80</v>
      </c>
    </row>
    <row r="218" s="1" customFormat="1" ht="16.5" customHeight="1">
      <c r="B218" s="45"/>
      <c r="C218" s="220" t="s">
        <v>305</v>
      </c>
      <c r="D218" s="220" t="s">
        <v>127</v>
      </c>
      <c r="E218" s="221" t="s">
        <v>598</v>
      </c>
      <c r="F218" s="222" t="s">
        <v>599</v>
      </c>
      <c r="G218" s="223" t="s">
        <v>575</v>
      </c>
      <c r="H218" s="224">
        <v>0.10000000000000001</v>
      </c>
      <c r="I218" s="225"/>
      <c r="J218" s="226">
        <f>ROUND(I218*H218,2)</f>
        <v>0</v>
      </c>
      <c r="K218" s="222" t="s">
        <v>21</v>
      </c>
      <c r="L218" s="71"/>
      <c r="M218" s="227" t="s">
        <v>21</v>
      </c>
      <c r="N218" s="228" t="s">
        <v>43</v>
      </c>
      <c r="O218" s="46"/>
      <c r="P218" s="229">
        <f>O218*H218</f>
        <v>0</v>
      </c>
      <c r="Q218" s="229">
        <v>0</v>
      </c>
      <c r="R218" s="229">
        <f>Q218*H218</f>
        <v>0</v>
      </c>
      <c r="S218" s="229">
        <v>0</v>
      </c>
      <c r="T218" s="230">
        <f>S218*H218</f>
        <v>0</v>
      </c>
      <c r="AR218" s="23" t="s">
        <v>576</v>
      </c>
      <c r="AT218" s="23" t="s">
        <v>127</v>
      </c>
      <c r="AU218" s="23" t="s">
        <v>80</v>
      </c>
      <c r="AY218" s="23" t="s">
        <v>125</v>
      </c>
      <c r="BE218" s="231">
        <f>IF(N218="základní",J218,0)</f>
        <v>0</v>
      </c>
      <c r="BF218" s="231">
        <f>IF(N218="snížená",J218,0)</f>
        <v>0</v>
      </c>
      <c r="BG218" s="231">
        <f>IF(N218="zákl. přenesená",J218,0)</f>
        <v>0</v>
      </c>
      <c r="BH218" s="231">
        <f>IF(N218="sníž. přenesená",J218,0)</f>
        <v>0</v>
      </c>
      <c r="BI218" s="231">
        <f>IF(N218="nulová",J218,0)</f>
        <v>0</v>
      </c>
      <c r="BJ218" s="23" t="s">
        <v>80</v>
      </c>
      <c r="BK218" s="231">
        <f>ROUND(I218*H218,2)</f>
        <v>0</v>
      </c>
      <c r="BL218" s="23" t="s">
        <v>576</v>
      </c>
      <c r="BM218" s="23" t="s">
        <v>741</v>
      </c>
    </row>
    <row r="219" s="1" customFormat="1">
      <c r="B219" s="45"/>
      <c r="C219" s="73"/>
      <c r="D219" s="232" t="s">
        <v>136</v>
      </c>
      <c r="E219" s="73"/>
      <c r="F219" s="233" t="s">
        <v>601</v>
      </c>
      <c r="G219" s="73"/>
      <c r="H219" s="73"/>
      <c r="I219" s="190"/>
      <c r="J219" s="73"/>
      <c r="K219" s="73"/>
      <c r="L219" s="71"/>
      <c r="M219" s="234"/>
      <c r="N219" s="46"/>
      <c r="O219" s="46"/>
      <c r="P219" s="46"/>
      <c r="Q219" s="46"/>
      <c r="R219" s="46"/>
      <c r="S219" s="46"/>
      <c r="T219" s="94"/>
      <c r="AT219" s="23" t="s">
        <v>136</v>
      </c>
      <c r="AU219" s="23" t="s">
        <v>80</v>
      </c>
    </row>
    <row r="220" s="1" customFormat="1" ht="16.5" customHeight="1">
      <c r="B220" s="45"/>
      <c r="C220" s="220" t="s">
        <v>310</v>
      </c>
      <c r="D220" s="220" t="s">
        <v>127</v>
      </c>
      <c r="E220" s="221" t="s">
        <v>603</v>
      </c>
      <c r="F220" s="222" t="s">
        <v>604</v>
      </c>
      <c r="G220" s="223" t="s">
        <v>575</v>
      </c>
      <c r="H220" s="224">
        <v>0.10000000000000001</v>
      </c>
      <c r="I220" s="225"/>
      <c r="J220" s="226">
        <f>ROUND(I220*H220,2)</f>
        <v>0</v>
      </c>
      <c r="K220" s="222" t="s">
        <v>21</v>
      </c>
      <c r="L220" s="71"/>
      <c r="M220" s="227" t="s">
        <v>21</v>
      </c>
      <c r="N220" s="228" t="s">
        <v>43</v>
      </c>
      <c r="O220" s="46"/>
      <c r="P220" s="229">
        <f>O220*H220</f>
        <v>0</v>
      </c>
      <c r="Q220" s="229">
        <v>0</v>
      </c>
      <c r="R220" s="229">
        <f>Q220*H220</f>
        <v>0</v>
      </c>
      <c r="S220" s="229">
        <v>0</v>
      </c>
      <c r="T220" s="230">
        <f>S220*H220</f>
        <v>0</v>
      </c>
      <c r="AR220" s="23" t="s">
        <v>576</v>
      </c>
      <c r="AT220" s="23" t="s">
        <v>127</v>
      </c>
      <c r="AU220" s="23" t="s">
        <v>80</v>
      </c>
      <c r="AY220" s="23" t="s">
        <v>125</v>
      </c>
      <c r="BE220" s="231">
        <f>IF(N220="základní",J220,0)</f>
        <v>0</v>
      </c>
      <c r="BF220" s="231">
        <f>IF(N220="snížená",J220,0)</f>
        <v>0</v>
      </c>
      <c r="BG220" s="231">
        <f>IF(N220="zákl. přenesená",J220,0)</f>
        <v>0</v>
      </c>
      <c r="BH220" s="231">
        <f>IF(N220="sníž. přenesená",J220,0)</f>
        <v>0</v>
      </c>
      <c r="BI220" s="231">
        <f>IF(N220="nulová",J220,0)</f>
        <v>0</v>
      </c>
      <c r="BJ220" s="23" t="s">
        <v>80</v>
      </c>
      <c r="BK220" s="231">
        <f>ROUND(I220*H220,2)</f>
        <v>0</v>
      </c>
      <c r="BL220" s="23" t="s">
        <v>576</v>
      </c>
      <c r="BM220" s="23" t="s">
        <v>742</v>
      </c>
    </row>
    <row r="221" s="1" customFormat="1">
      <c r="B221" s="45"/>
      <c r="C221" s="73"/>
      <c r="D221" s="232" t="s">
        <v>136</v>
      </c>
      <c r="E221" s="73"/>
      <c r="F221" s="233" t="s">
        <v>743</v>
      </c>
      <c r="G221" s="73"/>
      <c r="H221" s="73"/>
      <c r="I221" s="190"/>
      <c r="J221" s="73"/>
      <c r="K221" s="73"/>
      <c r="L221" s="71"/>
      <c r="M221" s="234"/>
      <c r="N221" s="46"/>
      <c r="O221" s="46"/>
      <c r="P221" s="46"/>
      <c r="Q221" s="46"/>
      <c r="R221" s="46"/>
      <c r="S221" s="46"/>
      <c r="T221" s="94"/>
      <c r="AT221" s="23" t="s">
        <v>136</v>
      </c>
      <c r="AU221" s="23" t="s">
        <v>80</v>
      </c>
    </row>
    <row r="222" s="1" customFormat="1" ht="25.5" customHeight="1">
      <c r="B222" s="45"/>
      <c r="C222" s="220" t="s">
        <v>316</v>
      </c>
      <c r="D222" s="220" t="s">
        <v>127</v>
      </c>
      <c r="E222" s="221" t="s">
        <v>608</v>
      </c>
      <c r="F222" s="222" t="s">
        <v>609</v>
      </c>
      <c r="G222" s="223" t="s">
        <v>575</v>
      </c>
      <c r="H222" s="224">
        <v>0.10000000000000001</v>
      </c>
      <c r="I222" s="225"/>
      <c r="J222" s="226">
        <f>ROUND(I222*H222,2)</f>
        <v>0</v>
      </c>
      <c r="K222" s="222" t="s">
        <v>21</v>
      </c>
      <c r="L222" s="71"/>
      <c r="M222" s="227" t="s">
        <v>21</v>
      </c>
      <c r="N222" s="228" t="s">
        <v>43</v>
      </c>
      <c r="O222" s="46"/>
      <c r="P222" s="229">
        <f>O222*H222</f>
        <v>0</v>
      </c>
      <c r="Q222" s="229">
        <v>0</v>
      </c>
      <c r="R222" s="229">
        <f>Q222*H222</f>
        <v>0</v>
      </c>
      <c r="S222" s="229">
        <v>0</v>
      </c>
      <c r="T222" s="230">
        <f>S222*H222</f>
        <v>0</v>
      </c>
      <c r="AR222" s="23" t="s">
        <v>576</v>
      </c>
      <c r="AT222" s="23" t="s">
        <v>127</v>
      </c>
      <c r="AU222" s="23" t="s">
        <v>80</v>
      </c>
      <c r="AY222" s="23" t="s">
        <v>125</v>
      </c>
      <c r="BE222" s="231">
        <f>IF(N222="základní",J222,0)</f>
        <v>0</v>
      </c>
      <c r="BF222" s="231">
        <f>IF(N222="snížená",J222,0)</f>
        <v>0</v>
      </c>
      <c r="BG222" s="231">
        <f>IF(N222="zákl. přenesená",J222,0)</f>
        <v>0</v>
      </c>
      <c r="BH222" s="231">
        <f>IF(N222="sníž. přenesená",J222,0)</f>
        <v>0</v>
      </c>
      <c r="BI222" s="231">
        <f>IF(N222="nulová",J222,0)</f>
        <v>0</v>
      </c>
      <c r="BJ222" s="23" t="s">
        <v>80</v>
      </c>
      <c r="BK222" s="231">
        <f>ROUND(I222*H222,2)</f>
        <v>0</v>
      </c>
      <c r="BL222" s="23" t="s">
        <v>576</v>
      </c>
      <c r="BM222" s="23" t="s">
        <v>744</v>
      </c>
    </row>
    <row r="223" s="1" customFormat="1" ht="16.5" customHeight="1">
      <c r="B223" s="45"/>
      <c r="C223" s="220" t="s">
        <v>325</v>
      </c>
      <c r="D223" s="220" t="s">
        <v>127</v>
      </c>
      <c r="E223" s="221" t="s">
        <v>612</v>
      </c>
      <c r="F223" s="222" t="s">
        <v>613</v>
      </c>
      <c r="G223" s="223" t="s">
        <v>575</v>
      </c>
      <c r="H223" s="224">
        <v>0.10000000000000001</v>
      </c>
      <c r="I223" s="225"/>
      <c r="J223" s="226">
        <f>ROUND(I223*H223,2)</f>
        <v>0</v>
      </c>
      <c r="K223" s="222" t="s">
        <v>21</v>
      </c>
      <c r="L223" s="71"/>
      <c r="M223" s="227" t="s">
        <v>21</v>
      </c>
      <c r="N223" s="228" t="s">
        <v>43</v>
      </c>
      <c r="O223" s="46"/>
      <c r="P223" s="229">
        <f>O223*H223</f>
        <v>0</v>
      </c>
      <c r="Q223" s="229">
        <v>0</v>
      </c>
      <c r="R223" s="229">
        <f>Q223*H223</f>
        <v>0</v>
      </c>
      <c r="S223" s="229">
        <v>0</v>
      </c>
      <c r="T223" s="230">
        <f>S223*H223</f>
        <v>0</v>
      </c>
      <c r="AR223" s="23" t="s">
        <v>576</v>
      </c>
      <c r="AT223" s="23" t="s">
        <v>127</v>
      </c>
      <c r="AU223" s="23" t="s">
        <v>80</v>
      </c>
      <c r="AY223" s="23" t="s">
        <v>125</v>
      </c>
      <c r="BE223" s="231">
        <f>IF(N223="základní",J223,0)</f>
        <v>0</v>
      </c>
      <c r="BF223" s="231">
        <f>IF(N223="snížená",J223,0)</f>
        <v>0</v>
      </c>
      <c r="BG223" s="231">
        <f>IF(N223="zákl. přenesená",J223,0)</f>
        <v>0</v>
      </c>
      <c r="BH223" s="231">
        <f>IF(N223="sníž. přenesená",J223,0)</f>
        <v>0</v>
      </c>
      <c r="BI223" s="231">
        <f>IF(N223="nulová",J223,0)</f>
        <v>0</v>
      </c>
      <c r="BJ223" s="23" t="s">
        <v>80</v>
      </c>
      <c r="BK223" s="231">
        <f>ROUND(I223*H223,2)</f>
        <v>0</v>
      </c>
      <c r="BL223" s="23" t="s">
        <v>576</v>
      </c>
      <c r="BM223" s="23" t="s">
        <v>745</v>
      </c>
    </row>
    <row r="224" s="1" customFormat="1" ht="16.5" customHeight="1">
      <c r="B224" s="45"/>
      <c r="C224" s="220" t="s">
        <v>333</v>
      </c>
      <c r="D224" s="220" t="s">
        <v>127</v>
      </c>
      <c r="E224" s="221" t="s">
        <v>616</v>
      </c>
      <c r="F224" s="222" t="s">
        <v>617</v>
      </c>
      <c r="G224" s="223" t="s">
        <v>575</v>
      </c>
      <c r="H224" s="224">
        <v>0.10000000000000001</v>
      </c>
      <c r="I224" s="225"/>
      <c r="J224" s="226">
        <f>ROUND(I224*H224,2)</f>
        <v>0</v>
      </c>
      <c r="K224" s="222" t="s">
        <v>21</v>
      </c>
      <c r="L224" s="71"/>
      <c r="M224" s="227" t="s">
        <v>21</v>
      </c>
      <c r="N224" s="228" t="s">
        <v>43</v>
      </c>
      <c r="O224" s="46"/>
      <c r="P224" s="229">
        <f>O224*H224</f>
        <v>0</v>
      </c>
      <c r="Q224" s="229">
        <v>0</v>
      </c>
      <c r="R224" s="229">
        <f>Q224*H224</f>
        <v>0</v>
      </c>
      <c r="S224" s="229">
        <v>0</v>
      </c>
      <c r="T224" s="230">
        <f>S224*H224</f>
        <v>0</v>
      </c>
      <c r="AR224" s="23" t="s">
        <v>576</v>
      </c>
      <c r="AT224" s="23" t="s">
        <v>127</v>
      </c>
      <c r="AU224" s="23" t="s">
        <v>80</v>
      </c>
      <c r="AY224" s="23" t="s">
        <v>125</v>
      </c>
      <c r="BE224" s="231">
        <f>IF(N224="základní",J224,0)</f>
        <v>0</v>
      </c>
      <c r="BF224" s="231">
        <f>IF(N224="snížená",J224,0)</f>
        <v>0</v>
      </c>
      <c r="BG224" s="231">
        <f>IF(N224="zákl. přenesená",J224,0)</f>
        <v>0</v>
      </c>
      <c r="BH224" s="231">
        <f>IF(N224="sníž. přenesená",J224,0)</f>
        <v>0</v>
      </c>
      <c r="BI224" s="231">
        <f>IF(N224="nulová",J224,0)</f>
        <v>0</v>
      </c>
      <c r="BJ224" s="23" t="s">
        <v>80</v>
      </c>
      <c r="BK224" s="231">
        <f>ROUND(I224*H224,2)</f>
        <v>0</v>
      </c>
      <c r="BL224" s="23" t="s">
        <v>576</v>
      </c>
      <c r="BM224" s="23" t="s">
        <v>746</v>
      </c>
    </row>
    <row r="225" s="1" customFormat="1" ht="16.5" customHeight="1">
      <c r="B225" s="45"/>
      <c r="C225" s="220" t="s">
        <v>340</v>
      </c>
      <c r="D225" s="220" t="s">
        <v>127</v>
      </c>
      <c r="E225" s="221" t="s">
        <v>620</v>
      </c>
      <c r="F225" s="222" t="s">
        <v>747</v>
      </c>
      <c r="G225" s="223" t="s">
        <v>541</v>
      </c>
      <c r="H225" s="224">
        <v>50</v>
      </c>
      <c r="I225" s="225"/>
      <c r="J225" s="226">
        <f>ROUND(I225*H225,2)</f>
        <v>0</v>
      </c>
      <c r="K225" s="222" t="s">
        <v>21</v>
      </c>
      <c r="L225" s="71"/>
      <c r="M225" s="227" t="s">
        <v>21</v>
      </c>
      <c r="N225" s="228" t="s">
        <v>43</v>
      </c>
      <c r="O225" s="46"/>
      <c r="P225" s="229">
        <f>O225*H225</f>
        <v>0</v>
      </c>
      <c r="Q225" s="229">
        <v>0</v>
      </c>
      <c r="R225" s="229">
        <f>Q225*H225</f>
        <v>0</v>
      </c>
      <c r="S225" s="229">
        <v>0</v>
      </c>
      <c r="T225" s="230">
        <f>S225*H225</f>
        <v>0</v>
      </c>
      <c r="AR225" s="23" t="s">
        <v>576</v>
      </c>
      <c r="AT225" s="23" t="s">
        <v>127</v>
      </c>
      <c r="AU225" s="23" t="s">
        <v>80</v>
      </c>
      <c r="AY225" s="23" t="s">
        <v>125</v>
      </c>
      <c r="BE225" s="231">
        <f>IF(N225="základní",J225,0)</f>
        <v>0</v>
      </c>
      <c r="BF225" s="231">
        <f>IF(N225="snížená",J225,0)</f>
        <v>0</v>
      </c>
      <c r="BG225" s="231">
        <f>IF(N225="zákl. přenesená",J225,0)</f>
        <v>0</v>
      </c>
      <c r="BH225" s="231">
        <f>IF(N225="sníž. přenesená",J225,0)</f>
        <v>0</v>
      </c>
      <c r="BI225" s="231">
        <f>IF(N225="nulová",J225,0)</f>
        <v>0</v>
      </c>
      <c r="BJ225" s="23" t="s">
        <v>80</v>
      </c>
      <c r="BK225" s="231">
        <f>ROUND(I225*H225,2)</f>
        <v>0</v>
      </c>
      <c r="BL225" s="23" t="s">
        <v>576</v>
      </c>
      <c r="BM225" s="23" t="s">
        <v>748</v>
      </c>
    </row>
    <row r="226" s="1" customFormat="1">
      <c r="B226" s="45"/>
      <c r="C226" s="73"/>
      <c r="D226" s="232" t="s">
        <v>136</v>
      </c>
      <c r="E226" s="73"/>
      <c r="F226" s="233" t="s">
        <v>419</v>
      </c>
      <c r="G226" s="73"/>
      <c r="H226" s="73"/>
      <c r="I226" s="190"/>
      <c r="J226" s="73"/>
      <c r="K226" s="73"/>
      <c r="L226" s="71"/>
      <c r="M226" s="234"/>
      <c r="N226" s="46"/>
      <c r="O226" s="46"/>
      <c r="P226" s="46"/>
      <c r="Q226" s="46"/>
      <c r="R226" s="46"/>
      <c r="S226" s="46"/>
      <c r="T226" s="94"/>
      <c r="AT226" s="23" t="s">
        <v>136</v>
      </c>
      <c r="AU226" s="23" t="s">
        <v>80</v>
      </c>
    </row>
    <row r="227" s="1" customFormat="1" ht="16.5" customHeight="1">
      <c r="B227" s="45"/>
      <c r="C227" s="220" t="s">
        <v>346</v>
      </c>
      <c r="D227" s="220" t="s">
        <v>127</v>
      </c>
      <c r="E227" s="221" t="s">
        <v>630</v>
      </c>
      <c r="F227" s="222" t="s">
        <v>631</v>
      </c>
      <c r="G227" s="223" t="s">
        <v>575</v>
      </c>
      <c r="H227" s="224">
        <v>0.10000000000000001</v>
      </c>
      <c r="I227" s="225"/>
      <c r="J227" s="226">
        <f>ROUND(I227*H227,2)</f>
        <v>0</v>
      </c>
      <c r="K227" s="222" t="s">
        <v>21</v>
      </c>
      <c r="L227" s="71"/>
      <c r="M227" s="227" t="s">
        <v>21</v>
      </c>
      <c r="N227" s="228" t="s">
        <v>43</v>
      </c>
      <c r="O227" s="46"/>
      <c r="P227" s="229">
        <f>O227*H227</f>
        <v>0</v>
      </c>
      <c r="Q227" s="229">
        <v>0</v>
      </c>
      <c r="R227" s="229">
        <f>Q227*H227</f>
        <v>0</v>
      </c>
      <c r="S227" s="229">
        <v>0</v>
      </c>
      <c r="T227" s="230">
        <f>S227*H227</f>
        <v>0</v>
      </c>
      <c r="AR227" s="23" t="s">
        <v>576</v>
      </c>
      <c r="AT227" s="23" t="s">
        <v>127</v>
      </c>
      <c r="AU227" s="23" t="s">
        <v>80</v>
      </c>
      <c r="AY227" s="23" t="s">
        <v>125</v>
      </c>
      <c r="BE227" s="231">
        <f>IF(N227="základní",J227,0)</f>
        <v>0</v>
      </c>
      <c r="BF227" s="231">
        <f>IF(N227="snížená",J227,0)</f>
        <v>0</v>
      </c>
      <c r="BG227" s="231">
        <f>IF(N227="zákl. přenesená",J227,0)</f>
        <v>0</v>
      </c>
      <c r="BH227" s="231">
        <f>IF(N227="sníž. přenesená",J227,0)</f>
        <v>0</v>
      </c>
      <c r="BI227" s="231">
        <f>IF(N227="nulová",J227,0)</f>
        <v>0</v>
      </c>
      <c r="BJ227" s="23" t="s">
        <v>80</v>
      </c>
      <c r="BK227" s="231">
        <f>ROUND(I227*H227,2)</f>
        <v>0</v>
      </c>
      <c r="BL227" s="23" t="s">
        <v>576</v>
      </c>
      <c r="BM227" s="23" t="s">
        <v>749</v>
      </c>
    </row>
    <row r="228" s="1" customFormat="1">
      <c r="B228" s="45"/>
      <c r="C228" s="73"/>
      <c r="D228" s="232" t="s">
        <v>136</v>
      </c>
      <c r="E228" s="73"/>
      <c r="F228" s="233" t="s">
        <v>750</v>
      </c>
      <c r="G228" s="73"/>
      <c r="H228" s="73"/>
      <c r="I228" s="190"/>
      <c r="J228" s="73"/>
      <c r="K228" s="73"/>
      <c r="L228" s="71"/>
      <c r="M228" s="234"/>
      <c r="N228" s="46"/>
      <c r="O228" s="46"/>
      <c r="P228" s="46"/>
      <c r="Q228" s="46"/>
      <c r="R228" s="46"/>
      <c r="S228" s="46"/>
      <c r="T228" s="94"/>
      <c r="AT228" s="23" t="s">
        <v>136</v>
      </c>
      <c r="AU228" s="23" t="s">
        <v>80</v>
      </c>
    </row>
    <row r="229" s="10" customFormat="1" ht="37.44" customHeight="1">
      <c r="B229" s="204"/>
      <c r="C229" s="205"/>
      <c r="D229" s="206" t="s">
        <v>71</v>
      </c>
      <c r="E229" s="207" t="s">
        <v>638</v>
      </c>
      <c r="F229" s="207" t="s">
        <v>639</v>
      </c>
      <c r="G229" s="205"/>
      <c r="H229" s="205"/>
      <c r="I229" s="208"/>
      <c r="J229" s="209">
        <f>BK229</f>
        <v>0</v>
      </c>
      <c r="K229" s="205"/>
      <c r="L229" s="210"/>
      <c r="M229" s="211"/>
      <c r="N229" s="212"/>
      <c r="O229" s="212"/>
      <c r="P229" s="213">
        <f>P230</f>
        <v>0</v>
      </c>
      <c r="Q229" s="212"/>
      <c r="R229" s="213">
        <f>R230</f>
        <v>0</v>
      </c>
      <c r="S229" s="212"/>
      <c r="T229" s="214">
        <f>T230</f>
        <v>0</v>
      </c>
      <c r="AR229" s="215" t="s">
        <v>151</v>
      </c>
      <c r="AT229" s="216" t="s">
        <v>71</v>
      </c>
      <c r="AU229" s="216" t="s">
        <v>72</v>
      </c>
      <c r="AY229" s="215" t="s">
        <v>125</v>
      </c>
      <c r="BK229" s="217">
        <f>BK230</f>
        <v>0</v>
      </c>
    </row>
    <row r="230" s="10" customFormat="1" ht="19.92" customHeight="1">
      <c r="B230" s="204"/>
      <c r="C230" s="205"/>
      <c r="D230" s="206" t="s">
        <v>71</v>
      </c>
      <c r="E230" s="218" t="s">
        <v>640</v>
      </c>
      <c r="F230" s="218" t="s">
        <v>641</v>
      </c>
      <c r="G230" s="205"/>
      <c r="H230" s="205"/>
      <c r="I230" s="208"/>
      <c r="J230" s="219">
        <f>BK230</f>
        <v>0</v>
      </c>
      <c r="K230" s="205"/>
      <c r="L230" s="210"/>
      <c r="M230" s="211"/>
      <c r="N230" s="212"/>
      <c r="O230" s="212"/>
      <c r="P230" s="213">
        <f>P231</f>
        <v>0</v>
      </c>
      <c r="Q230" s="212"/>
      <c r="R230" s="213">
        <f>R231</f>
        <v>0</v>
      </c>
      <c r="S230" s="212"/>
      <c r="T230" s="214">
        <f>T231</f>
        <v>0</v>
      </c>
      <c r="AR230" s="215" t="s">
        <v>151</v>
      </c>
      <c r="AT230" s="216" t="s">
        <v>71</v>
      </c>
      <c r="AU230" s="216" t="s">
        <v>80</v>
      </c>
      <c r="AY230" s="215" t="s">
        <v>125</v>
      </c>
      <c r="BK230" s="217">
        <f>BK231</f>
        <v>0</v>
      </c>
    </row>
    <row r="231" s="1" customFormat="1" ht="16.5" customHeight="1">
      <c r="B231" s="45"/>
      <c r="C231" s="220" t="s">
        <v>353</v>
      </c>
      <c r="D231" s="220" t="s">
        <v>127</v>
      </c>
      <c r="E231" s="221" t="s">
        <v>643</v>
      </c>
      <c r="F231" s="222" t="s">
        <v>644</v>
      </c>
      <c r="G231" s="223" t="s">
        <v>575</v>
      </c>
      <c r="H231" s="224">
        <v>0.10000000000000001</v>
      </c>
      <c r="I231" s="225"/>
      <c r="J231" s="226">
        <f>ROUND(I231*H231,2)</f>
        <v>0</v>
      </c>
      <c r="K231" s="222" t="s">
        <v>131</v>
      </c>
      <c r="L231" s="71"/>
      <c r="M231" s="227" t="s">
        <v>21</v>
      </c>
      <c r="N231" s="280" t="s">
        <v>43</v>
      </c>
      <c r="O231" s="281"/>
      <c r="P231" s="282">
        <f>O231*H231</f>
        <v>0</v>
      </c>
      <c r="Q231" s="282">
        <v>0</v>
      </c>
      <c r="R231" s="282">
        <f>Q231*H231</f>
        <v>0</v>
      </c>
      <c r="S231" s="282">
        <v>0</v>
      </c>
      <c r="T231" s="283">
        <f>S231*H231</f>
        <v>0</v>
      </c>
      <c r="AR231" s="23" t="s">
        <v>645</v>
      </c>
      <c r="AT231" s="23" t="s">
        <v>127</v>
      </c>
      <c r="AU231" s="23" t="s">
        <v>82</v>
      </c>
      <c r="AY231" s="23" t="s">
        <v>125</v>
      </c>
      <c r="BE231" s="231">
        <f>IF(N231="základní",J231,0)</f>
        <v>0</v>
      </c>
      <c r="BF231" s="231">
        <f>IF(N231="snížená",J231,0)</f>
        <v>0</v>
      </c>
      <c r="BG231" s="231">
        <f>IF(N231="zákl. přenesená",J231,0)</f>
        <v>0</v>
      </c>
      <c r="BH231" s="231">
        <f>IF(N231="sníž. přenesená",J231,0)</f>
        <v>0</v>
      </c>
      <c r="BI231" s="231">
        <f>IF(N231="nulová",J231,0)</f>
        <v>0</v>
      </c>
      <c r="BJ231" s="23" t="s">
        <v>80</v>
      </c>
      <c r="BK231" s="231">
        <f>ROUND(I231*H231,2)</f>
        <v>0</v>
      </c>
      <c r="BL231" s="23" t="s">
        <v>645</v>
      </c>
      <c r="BM231" s="23" t="s">
        <v>751</v>
      </c>
    </row>
    <row r="232" s="1" customFormat="1" ht="6.96" customHeight="1">
      <c r="B232" s="66"/>
      <c r="C232" s="67"/>
      <c r="D232" s="67"/>
      <c r="E232" s="67"/>
      <c r="F232" s="67"/>
      <c r="G232" s="67"/>
      <c r="H232" s="67"/>
      <c r="I232" s="165"/>
      <c r="J232" s="67"/>
      <c r="K232" s="67"/>
      <c r="L232" s="71"/>
    </row>
  </sheetData>
  <sheetProtection sheet="1" autoFilter="0" formatColumns="0" formatRows="0" objects="1" scenarios="1" spinCount="100000" saltValue="Re3uObqDVrPPti51N+NEO81Zf3/wKoHIs58laQ3116iQFznJPzBrEVxtluBF9W4iDgjQ7vTRzSg18DglK9qeBw==" hashValue="MuJoaPFWhBh1fX4VamuuCQfGg2Cy2JFhox/TGVXuZDGOx/QQ5+fjaXDcht76Jq6uYR4fdk0Fe0jQbHw7ul+x7g==" algorithmName="SHA-512" password="CC35"/>
  <autoFilter ref="C85:K231"/>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4" customWidth="1"/>
    <col min="2" max="2" width="1.664063" style="284" customWidth="1"/>
    <col min="3" max="4" width="5" style="284" customWidth="1"/>
    <col min="5" max="5" width="11.67" style="284" customWidth="1"/>
    <col min="6" max="6" width="9.17" style="284" customWidth="1"/>
    <col min="7" max="7" width="5" style="284" customWidth="1"/>
    <col min="8" max="8" width="77.83" style="284" customWidth="1"/>
    <col min="9" max="10" width="20" style="284" customWidth="1"/>
    <col min="11" max="11" width="1.664063" style="284" customWidth="1"/>
  </cols>
  <sheetData>
    <row r="1" ht="37.5" customHeight="1"/>
    <row r="2" ht="7.5" customHeight="1">
      <c r="B2" s="285"/>
      <c r="C2" s="286"/>
      <c r="D2" s="286"/>
      <c r="E2" s="286"/>
      <c r="F2" s="286"/>
      <c r="G2" s="286"/>
      <c r="H2" s="286"/>
      <c r="I2" s="286"/>
      <c r="J2" s="286"/>
      <c r="K2" s="287"/>
    </row>
    <row r="3" s="14" customFormat="1" ht="45" customHeight="1">
      <c r="B3" s="288"/>
      <c r="C3" s="289" t="s">
        <v>752</v>
      </c>
      <c r="D3" s="289"/>
      <c r="E3" s="289"/>
      <c r="F3" s="289"/>
      <c r="G3" s="289"/>
      <c r="H3" s="289"/>
      <c r="I3" s="289"/>
      <c r="J3" s="289"/>
      <c r="K3" s="290"/>
    </row>
    <row r="4" ht="25.5" customHeight="1">
      <c r="B4" s="291"/>
      <c r="C4" s="292" t="s">
        <v>753</v>
      </c>
      <c r="D4" s="292"/>
      <c r="E4" s="292"/>
      <c r="F4" s="292"/>
      <c r="G4" s="292"/>
      <c r="H4" s="292"/>
      <c r="I4" s="292"/>
      <c r="J4" s="292"/>
      <c r="K4" s="293"/>
    </row>
    <row r="5" ht="5.25" customHeight="1">
      <c r="B5" s="291"/>
      <c r="C5" s="294"/>
      <c r="D5" s="294"/>
      <c r="E5" s="294"/>
      <c r="F5" s="294"/>
      <c r="G5" s="294"/>
      <c r="H5" s="294"/>
      <c r="I5" s="294"/>
      <c r="J5" s="294"/>
      <c r="K5" s="293"/>
    </row>
    <row r="6" ht="15" customHeight="1">
      <c r="B6" s="291"/>
      <c r="C6" s="295" t="s">
        <v>754</v>
      </c>
      <c r="D6" s="295"/>
      <c r="E6" s="295"/>
      <c r="F6" s="295"/>
      <c r="G6" s="295"/>
      <c r="H6" s="295"/>
      <c r="I6" s="295"/>
      <c r="J6" s="295"/>
      <c r="K6" s="293"/>
    </row>
    <row r="7" ht="15" customHeight="1">
      <c r="B7" s="296"/>
      <c r="C7" s="295" t="s">
        <v>755</v>
      </c>
      <c r="D7" s="295"/>
      <c r="E7" s="295"/>
      <c r="F7" s="295"/>
      <c r="G7" s="295"/>
      <c r="H7" s="295"/>
      <c r="I7" s="295"/>
      <c r="J7" s="295"/>
      <c r="K7" s="293"/>
    </row>
    <row r="8" ht="12.75" customHeight="1">
      <c r="B8" s="296"/>
      <c r="C8" s="295"/>
      <c r="D8" s="295"/>
      <c r="E8" s="295"/>
      <c r="F8" s="295"/>
      <c r="G8" s="295"/>
      <c r="H8" s="295"/>
      <c r="I8" s="295"/>
      <c r="J8" s="295"/>
      <c r="K8" s="293"/>
    </row>
    <row r="9" ht="15" customHeight="1">
      <c r="B9" s="296"/>
      <c r="C9" s="295" t="s">
        <v>756</v>
      </c>
      <c r="D9" s="295"/>
      <c r="E9" s="295"/>
      <c r="F9" s="295"/>
      <c r="G9" s="295"/>
      <c r="H9" s="295"/>
      <c r="I9" s="295"/>
      <c r="J9" s="295"/>
      <c r="K9" s="293"/>
    </row>
    <row r="10" ht="15" customHeight="1">
      <c r="B10" s="296"/>
      <c r="C10" s="295"/>
      <c r="D10" s="295" t="s">
        <v>757</v>
      </c>
      <c r="E10" s="295"/>
      <c r="F10" s="295"/>
      <c r="G10" s="295"/>
      <c r="H10" s="295"/>
      <c r="I10" s="295"/>
      <c r="J10" s="295"/>
      <c r="K10" s="293"/>
    </row>
    <row r="11" ht="15" customHeight="1">
      <c r="B11" s="296"/>
      <c r="C11" s="297"/>
      <c r="D11" s="295" t="s">
        <v>758</v>
      </c>
      <c r="E11" s="295"/>
      <c r="F11" s="295"/>
      <c r="G11" s="295"/>
      <c r="H11" s="295"/>
      <c r="I11" s="295"/>
      <c r="J11" s="295"/>
      <c r="K11" s="293"/>
    </row>
    <row r="12" ht="12.75" customHeight="1">
      <c r="B12" s="296"/>
      <c r="C12" s="297"/>
      <c r="D12" s="297"/>
      <c r="E12" s="297"/>
      <c r="F12" s="297"/>
      <c r="G12" s="297"/>
      <c r="H12" s="297"/>
      <c r="I12" s="297"/>
      <c r="J12" s="297"/>
      <c r="K12" s="293"/>
    </row>
    <row r="13" ht="15" customHeight="1">
      <c r="B13" s="296"/>
      <c r="C13" s="297"/>
      <c r="D13" s="295" t="s">
        <v>759</v>
      </c>
      <c r="E13" s="295"/>
      <c r="F13" s="295"/>
      <c r="G13" s="295"/>
      <c r="H13" s="295"/>
      <c r="I13" s="295"/>
      <c r="J13" s="295"/>
      <c r="K13" s="293"/>
    </row>
    <row r="14" ht="15" customHeight="1">
      <c r="B14" s="296"/>
      <c r="C14" s="297"/>
      <c r="D14" s="295" t="s">
        <v>760</v>
      </c>
      <c r="E14" s="295"/>
      <c r="F14" s="295"/>
      <c r="G14" s="295"/>
      <c r="H14" s="295"/>
      <c r="I14" s="295"/>
      <c r="J14" s="295"/>
      <c r="K14" s="293"/>
    </row>
    <row r="15" ht="15" customHeight="1">
      <c r="B15" s="296"/>
      <c r="C15" s="297"/>
      <c r="D15" s="295" t="s">
        <v>761</v>
      </c>
      <c r="E15" s="295"/>
      <c r="F15" s="295"/>
      <c r="G15" s="295"/>
      <c r="H15" s="295"/>
      <c r="I15" s="295"/>
      <c r="J15" s="295"/>
      <c r="K15" s="293"/>
    </row>
    <row r="16" ht="15" customHeight="1">
      <c r="B16" s="296"/>
      <c r="C16" s="297"/>
      <c r="D16" s="297"/>
      <c r="E16" s="298" t="s">
        <v>79</v>
      </c>
      <c r="F16" s="295" t="s">
        <v>762</v>
      </c>
      <c r="G16" s="295"/>
      <c r="H16" s="295"/>
      <c r="I16" s="295"/>
      <c r="J16" s="295"/>
      <c r="K16" s="293"/>
    </row>
    <row r="17" ht="15" customHeight="1">
      <c r="B17" s="296"/>
      <c r="C17" s="297"/>
      <c r="D17" s="297"/>
      <c r="E17" s="298" t="s">
        <v>763</v>
      </c>
      <c r="F17" s="295" t="s">
        <v>764</v>
      </c>
      <c r="G17" s="295"/>
      <c r="H17" s="295"/>
      <c r="I17" s="295"/>
      <c r="J17" s="295"/>
      <c r="K17" s="293"/>
    </row>
    <row r="18" ht="15" customHeight="1">
      <c r="B18" s="296"/>
      <c r="C18" s="297"/>
      <c r="D18" s="297"/>
      <c r="E18" s="298" t="s">
        <v>765</v>
      </c>
      <c r="F18" s="295" t="s">
        <v>766</v>
      </c>
      <c r="G18" s="295"/>
      <c r="H18" s="295"/>
      <c r="I18" s="295"/>
      <c r="J18" s="295"/>
      <c r="K18" s="293"/>
    </row>
    <row r="19" ht="15" customHeight="1">
      <c r="B19" s="296"/>
      <c r="C19" s="297"/>
      <c r="D19" s="297"/>
      <c r="E19" s="298" t="s">
        <v>767</v>
      </c>
      <c r="F19" s="295" t="s">
        <v>768</v>
      </c>
      <c r="G19" s="295"/>
      <c r="H19" s="295"/>
      <c r="I19" s="295"/>
      <c r="J19" s="295"/>
      <c r="K19" s="293"/>
    </row>
    <row r="20" ht="15" customHeight="1">
      <c r="B20" s="296"/>
      <c r="C20" s="297"/>
      <c r="D20" s="297"/>
      <c r="E20" s="298" t="s">
        <v>570</v>
      </c>
      <c r="F20" s="295" t="s">
        <v>571</v>
      </c>
      <c r="G20" s="295"/>
      <c r="H20" s="295"/>
      <c r="I20" s="295"/>
      <c r="J20" s="295"/>
      <c r="K20" s="293"/>
    </row>
    <row r="21" ht="15" customHeight="1">
      <c r="B21" s="296"/>
      <c r="C21" s="297"/>
      <c r="D21" s="297"/>
      <c r="E21" s="298" t="s">
        <v>769</v>
      </c>
      <c r="F21" s="295" t="s">
        <v>770</v>
      </c>
      <c r="G21" s="295"/>
      <c r="H21" s="295"/>
      <c r="I21" s="295"/>
      <c r="J21" s="295"/>
      <c r="K21" s="293"/>
    </row>
    <row r="22" ht="12.75" customHeight="1">
      <c r="B22" s="296"/>
      <c r="C22" s="297"/>
      <c r="D22" s="297"/>
      <c r="E22" s="297"/>
      <c r="F22" s="297"/>
      <c r="G22" s="297"/>
      <c r="H22" s="297"/>
      <c r="I22" s="297"/>
      <c r="J22" s="297"/>
      <c r="K22" s="293"/>
    </row>
    <row r="23" ht="15" customHeight="1">
      <c r="B23" s="296"/>
      <c r="C23" s="295" t="s">
        <v>771</v>
      </c>
      <c r="D23" s="295"/>
      <c r="E23" s="295"/>
      <c r="F23" s="295"/>
      <c r="G23" s="295"/>
      <c r="H23" s="295"/>
      <c r="I23" s="295"/>
      <c r="J23" s="295"/>
      <c r="K23" s="293"/>
    </row>
    <row r="24" ht="15" customHeight="1">
      <c r="B24" s="296"/>
      <c r="C24" s="295" t="s">
        <v>772</v>
      </c>
      <c r="D24" s="295"/>
      <c r="E24" s="295"/>
      <c r="F24" s="295"/>
      <c r="G24" s="295"/>
      <c r="H24" s="295"/>
      <c r="I24" s="295"/>
      <c r="J24" s="295"/>
      <c r="K24" s="293"/>
    </row>
    <row r="25" ht="15" customHeight="1">
      <c r="B25" s="296"/>
      <c r="C25" s="295"/>
      <c r="D25" s="295" t="s">
        <v>773</v>
      </c>
      <c r="E25" s="295"/>
      <c r="F25" s="295"/>
      <c r="G25" s="295"/>
      <c r="H25" s="295"/>
      <c r="I25" s="295"/>
      <c r="J25" s="295"/>
      <c r="K25" s="293"/>
    </row>
    <row r="26" ht="15" customHeight="1">
      <c r="B26" s="296"/>
      <c r="C26" s="297"/>
      <c r="D26" s="295" t="s">
        <v>774</v>
      </c>
      <c r="E26" s="295"/>
      <c r="F26" s="295"/>
      <c r="G26" s="295"/>
      <c r="H26" s="295"/>
      <c r="I26" s="295"/>
      <c r="J26" s="295"/>
      <c r="K26" s="293"/>
    </row>
    <row r="27" ht="12.75" customHeight="1">
      <c r="B27" s="296"/>
      <c r="C27" s="297"/>
      <c r="D27" s="297"/>
      <c r="E27" s="297"/>
      <c r="F27" s="297"/>
      <c r="G27" s="297"/>
      <c r="H27" s="297"/>
      <c r="I27" s="297"/>
      <c r="J27" s="297"/>
      <c r="K27" s="293"/>
    </row>
    <row r="28" ht="15" customHeight="1">
      <c r="B28" s="296"/>
      <c r="C28" s="297"/>
      <c r="D28" s="295" t="s">
        <v>775</v>
      </c>
      <c r="E28" s="295"/>
      <c r="F28" s="295"/>
      <c r="G28" s="295"/>
      <c r="H28" s="295"/>
      <c r="I28" s="295"/>
      <c r="J28" s="295"/>
      <c r="K28" s="293"/>
    </row>
    <row r="29" ht="15" customHeight="1">
      <c r="B29" s="296"/>
      <c r="C29" s="297"/>
      <c r="D29" s="295" t="s">
        <v>776</v>
      </c>
      <c r="E29" s="295"/>
      <c r="F29" s="295"/>
      <c r="G29" s="295"/>
      <c r="H29" s="295"/>
      <c r="I29" s="295"/>
      <c r="J29" s="295"/>
      <c r="K29" s="293"/>
    </row>
    <row r="30" ht="12.75" customHeight="1">
      <c r="B30" s="296"/>
      <c r="C30" s="297"/>
      <c r="D30" s="297"/>
      <c r="E30" s="297"/>
      <c r="F30" s="297"/>
      <c r="G30" s="297"/>
      <c r="H30" s="297"/>
      <c r="I30" s="297"/>
      <c r="J30" s="297"/>
      <c r="K30" s="293"/>
    </row>
    <row r="31" ht="15" customHeight="1">
      <c r="B31" s="296"/>
      <c r="C31" s="297"/>
      <c r="D31" s="295" t="s">
        <v>777</v>
      </c>
      <c r="E31" s="295"/>
      <c r="F31" s="295"/>
      <c r="G31" s="295"/>
      <c r="H31" s="295"/>
      <c r="I31" s="295"/>
      <c r="J31" s="295"/>
      <c r="K31" s="293"/>
    </row>
    <row r="32" ht="15" customHeight="1">
      <c r="B32" s="296"/>
      <c r="C32" s="297"/>
      <c r="D32" s="295" t="s">
        <v>778</v>
      </c>
      <c r="E32" s="295"/>
      <c r="F32" s="295"/>
      <c r="G32" s="295"/>
      <c r="H32" s="295"/>
      <c r="I32" s="295"/>
      <c r="J32" s="295"/>
      <c r="K32" s="293"/>
    </row>
    <row r="33" ht="15" customHeight="1">
      <c r="B33" s="296"/>
      <c r="C33" s="297"/>
      <c r="D33" s="295" t="s">
        <v>779</v>
      </c>
      <c r="E33" s="295"/>
      <c r="F33" s="295"/>
      <c r="G33" s="295"/>
      <c r="H33" s="295"/>
      <c r="I33" s="295"/>
      <c r="J33" s="295"/>
      <c r="K33" s="293"/>
    </row>
    <row r="34" ht="15" customHeight="1">
      <c r="B34" s="296"/>
      <c r="C34" s="297"/>
      <c r="D34" s="295"/>
      <c r="E34" s="299" t="s">
        <v>110</v>
      </c>
      <c r="F34" s="295"/>
      <c r="G34" s="295" t="s">
        <v>780</v>
      </c>
      <c r="H34" s="295"/>
      <c r="I34" s="295"/>
      <c r="J34" s="295"/>
      <c r="K34" s="293"/>
    </row>
    <row r="35" ht="30.75" customHeight="1">
      <c r="B35" s="296"/>
      <c r="C35" s="297"/>
      <c r="D35" s="295"/>
      <c r="E35" s="299" t="s">
        <v>781</v>
      </c>
      <c r="F35" s="295"/>
      <c r="G35" s="295" t="s">
        <v>782</v>
      </c>
      <c r="H35" s="295"/>
      <c r="I35" s="295"/>
      <c r="J35" s="295"/>
      <c r="K35" s="293"/>
    </row>
    <row r="36" ht="15" customHeight="1">
      <c r="B36" s="296"/>
      <c r="C36" s="297"/>
      <c r="D36" s="295"/>
      <c r="E36" s="299" t="s">
        <v>53</v>
      </c>
      <c r="F36" s="295"/>
      <c r="G36" s="295" t="s">
        <v>783</v>
      </c>
      <c r="H36" s="295"/>
      <c r="I36" s="295"/>
      <c r="J36" s="295"/>
      <c r="K36" s="293"/>
    </row>
    <row r="37" ht="15" customHeight="1">
      <c r="B37" s="296"/>
      <c r="C37" s="297"/>
      <c r="D37" s="295"/>
      <c r="E37" s="299" t="s">
        <v>111</v>
      </c>
      <c r="F37" s="295"/>
      <c r="G37" s="295" t="s">
        <v>784</v>
      </c>
      <c r="H37" s="295"/>
      <c r="I37" s="295"/>
      <c r="J37" s="295"/>
      <c r="K37" s="293"/>
    </row>
    <row r="38" ht="15" customHeight="1">
      <c r="B38" s="296"/>
      <c r="C38" s="297"/>
      <c r="D38" s="295"/>
      <c r="E38" s="299" t="s">
        <v>112</v>
      </c>
      <c r="F38" s="295"/>
      <c r="G38" s="295" t="s">
        <v>785</v>
      </c>
      <c r="H38" s="295"/>
      <c r="I38" s="295"/>
      <c r="J38" s="295"/>
      <c r="K38" s="293"/>
    </row>
    <row r="39" ht="15" customHeight="1">
      <c r="B39" s="296"/>
      <c r="C39" s="297"/>
      <c r="D39" s="295"/>
      <c r="E39" s="299" t="s">
        <v>113</v>
      </c>
      <c r="F39" s="295"/>
      <c r="G39" s="295" t="s">
        <v>786</v>
      </c>
      <c r="H39" s="295"/>
      <c r="I39" s="295"/>
      <c r="J39" s="295"/>
      <c r="K39" s="293"/>
    </row>
    <row r="40" ht="15" customHeight="1">
      <c r="B40" s="296"/>
      <c r="C40" s="297"/>
      <c r="D40" s="295"/>
      <c r="E40" s="299" t="s">
        <v>787</v>
      </c>
      <c r="F40" s="295"/>
      <c r="G40" s="295" t="s">
        <v>788</v>
      </c>
      <c r="H40" s="295"/>
      <c r="I40" s="295"/>
      <c r="J40" s="295"/>
      <c r="K40" s="293"/>
    </row>
    <row r="41" ht="15" customHeight="1">
      <c r="B41" s="296"/>
      <c r="C41" s="297"/>
      <c r="D41" s="295"/>
      <c r="E41" s="299"/>
      <c r="F41" s="295"/>
      <c r="G41" s="295" t="s">
        <v>789</v>
      </c>
      <c r="H41" s="295"/>
      <c r="I41" s="295"/>
      <c r="J41" s="295"/>
      <c r="K41" s="293"/>
    </row>
    <row r="42" ht="15" customHeight="1">
      <c r="B42" s="296"/>
      <c r="C42" s="297"/>
      <c r="D42" s="295"/>
      <c r="E42" s="299" t="s">
        <v>790</v>
      </c>
      <c r="F42" s="295"/>
      <c r="G42" s="295" t="s">
        <v>791</v>
      </c>
      <c r="H42" s="295"/>
      <c r="I42" s="295"/>
      <c r="J42" s="295"/>
      <c r="K42" s="293"/>
    </row>
    <row r="43" ht="15" customHeight="1">
      <c r="B43" s="296"/>
      <c r="C43" s="297"/>
      <c r="D43" s="295"/>
      <c r="E43" s="299" t="s">
        <v>115</v>
      </c>
      <c r="F43" s="295"/>
      <c r="G43" s="295" t="s">
        <v>792</v>
      </c>
      <c r="H43" s="295"/>
      <c r="I43" s="295"/>
      <c r="J43" s="295"/>
      <c r="K43" s="293"/>
    </row>
    <row r="44" ht="12.75" customHeight="1">
      <c r="B44" s="296"/>
      <c r="C44" s="297"/>
      <c r="D44" s="295"/>
      <c r="E44" s="295"/>
      <c r="F44" s="295"/>
      <c r="G44" s="295"/>
      <c r="H44" s="295"/>
      <c r="I44" s="295"/>
      <c r="J44" s="295"/>
      <c r="K44" s="293"/>
    </row>
    <row r="45" ht="15" customHeight="1">
      <c r="B45" s="296"/>
      <c r="C45" s="297"/>
      <c r="D45" s="295" t="s">
        <v>793</v>
      </c>
      <c r="E45" s="295"/>
      <c r="F45" s="295"/>
      <c r="G45" s="295"/>
      <c r="H45" s="295"/>
      <c r="I45" s="295"/>
      <c r="J45" s="295"/>
      <c r="K45" s="293"/>
    </row>
    <row r="46" ht="15" customHeight="1">
      <c r="B46" s="296"/>
      <c r="C46" s="297"/>
      <c r="D46" s="297"/>
      <c r="E46" s="295" t="s">
        <v>794</v>
      </c>
      <c r="F46" s="295"/>
      <c r="G46" s="295"/>
      <c r="H46" s="295"/>
      <c r="I46" s="295"/>
      <c r="J46" s="295"/>
      <c r="K46" s="293"/>
    </row>
    <row r="47" ht="15" customHeight="1">
      <c r="B47" s="296"/>
      <c r="C47" s="297"/>
      <c r="D47" s="297"/>
      <c r="E47" s="295" t="s">
        <v>795</v>
      </c>
      <c r="F47" s="295"/>
      <c r="G47" s="295"/>
      <c r="H47" s="295"/>
      <c r="I47" s="295"/>
      <c r="J47" s="295"/>
      <c r="K47" s="293"/>
    </row>
    <row r="48" ht="15" customHeight="1">
      <c r="B48" s="296"/>
      <c r="C48" s="297"/>
      <c r="D48" s="297"/>
      <c r="E48" s="295" t="s">
        <v>796</v>
      </c>
      <c r="F48" s="295"/>
      <c r="G48" s="295"/>
      <c r="H48" s="295"/>
      <c r="I48" s="295"/>
      <c r="J48" s="295"/>
      <c r="K48" s="293"/>
    </row>
    <row r="49" ht="15" customHeight="1">
      <c r="B49" s="296"/>
      <c r="C49" s="297"/>
      <c r="D49" s="295" t="s">
        <v>797</v>
      </c>
      <c r="E49" s="295"/>
      <c r="F49" s="295"/>
      <c r="G49" s="295"/>
      <c r="H49" s="295"/>
      <c r="I49" s="295"/>
      <c r="J49" s="295"/>
      <c r="K49" s="293"/>
    </row>
    <row r="50" ht="25.5" customHeight="1">
      <c r="B50" s="291"/>
      <c r="C50" s="292" t="s">
        <v>798</v>
      </c>
      <c r="D50" s="292"/>
      <c r="E50" s="292"/>
      <c r="F50" s="292"/>
      <c r="G50" s="292"/>
      <c r="H50" s="292"/>
      <c r="I50" s="292"/>
      <c r="J50" s="292"/>
      <c r="K50" s="293"/>
    </row>
    <row r="51" ht="5.25" customHeight="1">
      <c r="B51" s="291"/>
      <c r="C51" s="294"/>
      <c r="D51" s="294"/>
      <c r="E51" s="294"/>
      <c r="F51" s="294"/>
      <c r="G51" s="294"/>
      <c r="H51" s="294"/>
      <c r="I51" s="294"/>
      <c r="J51" s="294"/>
      <c r="K51" s="293"/>
    </row>
    <row r="52" ht="15" customHeight="1">
      <c r="B52" s="291"/>
      <c r="C52" s="295" t="s">
        <v>799</v>
      </c>
      <c r="D52" s="295"/>
      <c r="E52" s="295"/>
      <c r="F52" s="295"/>
      <c r="G52" s="295"/>
      <c r="H52" s="295"/>
      <c r="I52" s="295"/>
      <c r="J52" s="295"/>
      <c r="K52" s="293"/>
    </row>
    <row r="53" ht="15" customHeight="1">
      <c r="B53" s="291"/>
      <c r="C53" s="295" t="s">
        <v>800</v>
      </c>
      <c r="D53" s="295"/>
      <c r="E53" s="295"/>
      <c r="F53" s="295"/>
      <c r="G53" s="295"/>
      <c r="H53" s="295"/>
      <c r="I53" s="295"/>
      <c r="J53" s="295"/>
      <c r="K53" s="293"/>
    </row>
    <row r="54" ht="12.75" customHeight="1">
      <c r="B54" s="291"/>
      <c r="C54" s="295"/>
      <c r="D54" s="295"/>
      <c r="E54" s="295"/>
      <c r="F54" s="295"/>
      <c r="G54" s="295"/>
      <c r="H54" s="295"/>
      <c r="I54" s="295"/>
      <c r="J54" s="295"/>
      <c r="K54" s="293"/>
    </row>
    <row r="55" ht="15" customHeight="1">
      <c r="B55" s="291"/>
      <c r="C55" s="295" t="s">
        <v>801</v>
      </c>
      <c r="D55" s="295"/>
      <c r="E55" s="295"/>
      <c r="F55" s="295"/>
      <c r="G55" s="295"/>
      <c r="H55" s="295"/>
      <c r="I55" s="295"/>
      <c r="J55" s="295"/>
      <c r="K55" s="293"/>
    </row>
    <row r="56" ht="15" customHeight="1">
      <c r="B56" s="291"/>
      <c r="C56" s="297"/>
      <c r="D56" s="295" t="s">
        <v>802</v>
      </c>
      <c r="E56" s="295"/>
      <c r="F56" s="295"/>
      <c r="G56" s="295"/>
      <c r="H56" s="295"/>
      <c r="I56" s="295"/>
      <c r="J56" s="295"/>
      <c r="K56" s="293"/>
    </row>
    <row r="57" ht="15" customHeight="1">
      <c r="B57" s="291"/>
      <c r="C57" s="297"/>
      <c r="D57" s="295" t="s">
        <v>803</v>
      </c>
      <c r="E57" s="295"/>
      <c r="F57" s="295"/>
      <c r="G57" s="295"/>
      <c r="H57" s="295"/>
      <c r="I57" s="295"/>
      <c r="J57" s="295"/>
      <c r="K57" s="293"/>
    </row>
    <row r="58" ht="15" customHeight="1">
      <c r="B58" s="291"/>
      <c r="C58" s="297"/>
      <c r="D58" s="295" t="s">
        <v>804</v>
      </c>
      <c r="E58" s="295"/>
      <c r="F58" s="295"/>
      <c r="G58" s="295"/>
      <c r="H58" s="295"/>
      <c r="I58" s="295"/>
      <c r="J58" s="295"/>
      <c r="K58" s="293"/>
    </row>
    <row r="59" ht="15" customHeight="1">
      <c r="B59" s="291"/>
      <c r="C59" s="297"/>
      <c r="D59" s="295" t="s">
        <v>805</v>
      </c>
      <c r="E59" s="295"/>
      <c r="F59" s="295"/>
      <c r="G59" s="295"/>
      <c r="H59" s="295"/>
      <c r="I59" s="295"/>
      <c r="J59" s="295"/>
      <c r="K59" s="293"/>
    </row>
    <row r="60" ht="15" customHeight="1">
      <c r="B60" s="291"/>
      <c r="C60" s="297"/>
      <c r="D60" s="300" t="s">
        <v>806</v>
      </c>
      <c r="E60" s="300"/>
      <c r="F60" s="300"/>
      <c r="G60" s="300"/>
      <c r="H60" s="300"/>
      <c r="I60" s="300"/>
      <c r="J60" s="300"/>
      <c r="K60" s="293"/>
    </row>
    <row r="61" ht="15" customHeight="1">
      <c r="B61" s="291"/>
      <c r="C61" s="297"/>
      <c r="D61" s="295" t="s">
        <v>807</v>
      </c>
      <c r="E61" s="295"/>
      <c r="F61" s="295"/>
      <c r="G61" s="295"/>
      <c r="H61" s="295"/>
      <c r="I61" s="295"/>
      <c r="J61" s="295"/>
      <c r="K61" s="293"/>
    </row>
    <row r="62" ht="12.75" customHeight="1">
      <c r="B62" s="291"/>
      <c r="C62" s="297"/>
      <c r="D62" s="297"/>
      <c r="E62" s="301"/>
      <c r="F62" s="297"/>
      <c r="G62" s="297"/>
      <c r="H62" s="297"/>
      <c r="I62" s="297"/>
      <c r="J62" s="297"/>
      <c r="K62" s="293"/>
    </row>
    <row r="63" ht="15" customHeight="1">
      <c r="B63" s="291"/>
      <c r="C63" s="297"/>
      <c r="D63" s="295" t="s">
        <v>808</v>
      </c>
      <c r="E63" s="295"/>
      <c r="F63" s="295"/>
      <c r="G63" s="295"/>
      <c r="H63" s="295"/>
      <c r="I63" s="295"/>
      <c r="J63" s="295"/>
      <c r="K63" s="293"/>
    </row>
    <row r="64" ht="15" customHeight="1">
      <c r="B64" s="291"/>
      <c r="C64" s="297"/>
      <c r="D64" s="300" t="s">
        <v>809</v>
      </c>
      <c r="E64" s="300"/>
      <c r="F64" s="300"/>
      <c r="G64" s="300"/>
      <c r="H64" s="300"/>
      <c r="I64" s="300"/>
      <c r="J64" s="300"/>
      <c r="K64" s="293"/>
    </row>
    <row r="65" ht="15" customHeight="1">
      <c r="B65" s="291"/>
      <c r="C65" s="297"/>
      <c r="D65" s="295" t="s">
        <v>810</v>
      </c>
      <c r="E65" s="295"/>
      <c r="F65" s="295"/>
      <c r="G65" s="295"/>
      <c r="H65" s="295"/>
      <c r="I65" s="295"/>
      <c r="J65" s="295"/>
      <c r="K65" s="293"/>
    </row>
    <row r="66" ht="15" customHeight="1">
      <c r="B66" s="291"/>
      <c r="C66" s="297"/>
      <c r="D66" s="295" t="s">
        <v>811</v>
      </c>
      <c r="E66" s="295"/>
      <c r="F66" s="295"/>
      <c r="G66" s="295"/>
      <c r="H66" s="295"/>
      <c r="I66" s="295"/>
      <c r="J66" s="295"/>
      <c r="K66" s="293"/>
    </row>
    <row r="67" ht="15" customHeight="1">
      <c r="B67" s="291"/>
      <c r="C67" s="297"/>
      <c r="D67" s="295" t="s">
        <v>812</v>
      </c>
      <c r="E67" s="295"/>
      <c r="F67" s="295"/>
      <c r="G67" s="295"/>
      <c r="H67" s="295"/>
      <c r="I67" s="295"/>
      <c r="J67" s="295"/>
      <c r="K67" s="293"/>
    </row>
    <row r="68" ht="15" customHeight="1">
      <c r="B68" s="291"/>
      <c r="C68" s="297"/>
      <c r="D68" s="295" t="s">
        <v>813</v>
      </c>
      <c r="E68" s="295"/>
      <c r="F68" s="295"/>
      <c r="G68" s="295"/>
      <c r="H68" s="295"/>
      <c r="I68" s="295"/>
      <c r="J68" s="295"/>
      <c r="K68" s="293"/>
    </row>
    <row r="69" ht="12.75" customHeight="1">
      <c r="B69" s="302"/>
      <c r="C69" s="303"/>
      <c r="D69" s="303"/>
      <c r="E69" s="303"/>
      <c r="F69" s="303"/>
      <c r="G69" s="303"/>
      <c r="H69" s="303"/>
      <c r="I69" s="303"/>
      <c r="J69" s="303"/>
      <c r="K69" s="304"/>
    </row>
    <row r="70" ht="18.75" customHeight="1">
      <c r="B70" s="305"/>
      <c r="C70" s="305"/>
      <c r="D70" s="305"/>
      <c r="E70" s="305"/>
      <c r="F70" s="305"/>
      <c r="G70" s="305"/>
      <c r="H70" s="305"/>
      <c r="I70" s="305"/>
      <c r="J70" s="305"/>
      <c r="K70" s="306"/>
    </row>
    <row r="71" ht="18.75" customHeight="1">
      <c r="B71" s="306"/>
      <c r="C71" s="306"/>
      <c r="D71" s="306"/>
      <c r="E71" s="306"/>
      <c r="F71" s="306"/>
      <c r="G71" s="306"/>
      <c r="H71" s="306"/>
      <c r="I71" s="306"/>
      <c r="J71" s="306"/>
      <c r="K71" s="306"/>
    </row>
    <row r="72" ht="7.5" customHeight="1">
      <c r="B72" s="307"/>
      <c r="C72" s="308"/>
      <c r="D72" s="308"/>
      <c r="E72" s="308"/>
      <c r="F72" s="308"/>
      <c r="G72" s="308"/>
      <c r="H72" s="308"/>
      <c r="I72" s="308"/>
      <c r="J72" s="308"/>
      <c r="K72" s="309"/>
    </row>
    <row r="73" ht="45" customHeight="1">
      <c r="B73" s="310"/>
      <c r="C73" s="311" t="s">
        <v>90</v>
      </c>
      <c r="D73" s="311"/>
      <c r="E73" s="311"/>
      <c r="F73" s="311"/>
      <c r="G73" s="311"/>
      <c r="H73" s="311"/>
      <c r="I73" s="311"/>
      <c r="J73" s="311"/>
      <c r="K73" s="312"/>
    </row>
    <row r="74" ht="17.25" customHeight="1">
      <c r="B74" s="310"/>
      <c r="C74" s="313" t="s">
        <v>814</v>
      </c>
      <c r="D74" s="313"/>
      <c r="E74" s="313"/>
      <c r="F74" s="313" t="s">
        <v>815</v>
      </c>
      <c r="G74" s="314"/>
      <c r="H74" s="313" t="s">
        <v>111</v>
      </c>
      <c r="I74" s="313" t="s">
        <v>57</v>
      </c>
      <c r="J74" s="313" t="s">
        <v>816</v>
      </c>
      <c r="K74" s="312"/>
    </row>
    <row r="75" ht="17.25" customHeight="1">
      <c r="B75" s="310"/>
      <c r="C75" s="315" t="s">
        <v>817</v>
      </c>
      <c r="D75" s="315"/>
      <c r="E75" s="315"/>
      <c r="F75" s="316" t="s">
        <v>818</v>
      </c>
      <c r="G75" s="317"/>
      <c r="H75" s="315"/>
      <c r="I75" s="315"/>
      <c r="J75" s="315" t="s">
        <v>819</v>
      </c>
      <c r="K75" s="312"/>
    </row>
    <row r="76" ht="5.25" customHeight="1">
      <c r="B76" s="310"/>
      <c r="C76" s="318"/>
      <c r="D76" s="318"/>
      <c r="E76" s="318"/>
      <c r="F76" s="318"/>
      <c r="G76" s="319"/>
      <c r="H76" s="318"/>
      <c r="I76" s="318"/>
      <c r="J76" s="318"/>
      <c r="K76" s="312"/>
    </row>
    <row r="77" ht="15" customHeight="1">
      <c r="B77" s="310"/>
      <c r="C77" s="299" t="s">
        <v>53</v>
      </c>
      <c r="D77" s="318"/>
      <c r="E77" s="318"/>
      <c r="F77" s="320" t="s">
        <v>820</v>
      </c>
      <c r="G77" s="319"/>
      <c r="H77" s="299" t="s">
        <v>821</v>
      </c>
      <c r="I77" s="299" t="s">
        <v>822</v>
      </c>
      <c r="J77" s="299">
        <v>20</v>
      </c>
      <c r="K77" s="312"/>
    </row>
    <row r="78" ht="15" customHeight="1">
      <c r="B78" s="310"/>
      <c r="C78" s="299" t="s">
        <v>823</v>
      </c>
      <c r="D78" s="299"/>
      <c r="E78" s="299"/>
      <c r="F78" s="320" t="s">
        <v>820</v>
      </c>
      <c r="G78" s="319"/>
      <c r="H78" s="299" t="s">
        <v>824</v>
      </c>
      <c r="I78" s="299" t="s">
        <v>822</v>
      </c>
      <c r="J78" s="299">
        <v>120</v>
      </c>
      <c r="K78" s="312"/>
    </row>
    <row r="79" ht="15" customHeight="1">
      <c r="B79" s="321"/>
      <c r="C79" s="299" t="s">
        <v>825</v>
      </c>
      <c r="D79" s="299"/>
      <c r="E79" s="299"/>
      <c r="F79" s="320" t="s">
        <v>826</v>
      </c>
      <c r="G79" s="319"/>
      <c r="H79" s="299" t="s">
        <v>827</v>
      </c>
      <c r="I79" s="299" t="s">
        <v>822</v>
      </c>
      <c r="J79" s="299">
        <v>50</v>
      </c>
      <c r="K79" s="312"/>
    </row>
    <row r="80" ht="15" customHeight="1">
      <c r="B80" s="321"/>
      <c r="C80" s="299" t="s">
        <v>828</v>
      </c>
      <c r="D80" s="299"/>
      <c r="E80" s="299"/>
      <c r="F80" s="320" t="s">
        <v>820</v>
      </c>
      <c r="G80" s="319"/>
      <c r="H80" s="299" t="s">
        <v>829</v>
      </c>
      <c r="I80" s="299" t="s">
        <v>830</v>
      </c>
      <c r="J80" s="299"/>
      <c r="K80" s="312"/>
    </row>
    <row r="81" ht="15" customHeight="1">
      <c r="B81" s="321"/>
      <c r="C81" s="322" t="s">
        <v>831</v>
      </c>
      <c r="D81" s="322"/>
      <c r="E81" s="322"/>
      <c r="F81" s="323" t="s">
        <v>826</v>
      </c>
      <c r="G81" s="322"/>
      <c r="H81" s="322" t="s">
        <v>832</v>
      </c>
      <c r="I81" s="322" t="s">
        <v>822</v>
      </c>
      <c r="J81" s="322">
        <v>15</v>
      </c>
      <c r="K81" s="312"/>
    </row>
    <row r="82" ht="15" customHeight="1">
      <c r="B82" s="321"/>
      <c r="C82" s="322" t="s">
        <v>833</v>
      </c>
      <c r="D82" s="322"/>
      <c r="E82" s="322"/>
      <c r="F82" s="323" t="s">
        <v>826</v>
      </c>
      <c r="G82" s="322"/>
      <c r="H82" s="322" t="s">
        <v>834</v>
      </c>
      <c r="I82" s="322" t="s">
        <v>822</v>
      </c>
      <c r="J82" s="322">
        <v>15</v>
      </c>
      <c r="K82" s="312"/>
    </row>
    <row r="83" ht="15" customHeight="1">
      <c r="B83" s="321"/>
      <c r="C83" s="322" t="s">
        <v>835</v>
      </c>
      <c r="D83" s="322"/>
      <c r="E83" s="322"/>
      <c r="F83" s="323" t="s">
        <v>826</v>
      </c>
      <c r="G83" s="322"/>
      <c r="H83" s="322" t="s">
        <v>836</v>
      </c>
      <c r="I83" s="322" t="s">
        <v>822</v>
      </c>
      <c r="J83" s="322">
        <v>20</v>
      </c>
      <c r="K83" s="312"/>
    </row>
    <row r="84" ht="15" customHeight="1">
      <c r="B84" s="321"/>
      <c r="C84" s="322" t="s">
        <v>837</v>
      </c>
      <c r="D84" s="322"/>
      <c r="E84" s="322"/>
      <c r="F84" s="323" t="s">
        <v>826</v>
      </c>
      <c r="G84" s="322"/>
      <c r="H84" s="322" t="s">
        <v>838</v>
      </c>
      <c r="I84" s="322" t="s">
        <v>822</v>
      </c>
      <c r="J84" s="322">
        <v>20</v>
      </c>
      <c r="K84" s="312"/>
    </row>
    <row r="85" ht="15" customHeight="1">
      <c r="B85" s="321"/>
      <c r="C85" s="299" t="s">
        <v>839</v>
      </c>
      <c r="D85" s="299"/>
      <c r="E85" s="299"/>
      <c r="F85" s="320" t="s">
        <v>826</v>
      </c>
      <c r="G85" s="319"/>
      <c r="H85" s="299" t="s">
        <v>840</v>
      </c>
      <c r="I85" s="299" t="s">
        <v>822</v>
      </c>
      <c r="J85" s="299">
        <v>50</v>
      </c>
      <c r="K85" s="312"/>
    </row>
    <row r="86" ht="15" customHeight="1">
      <c r="B86" s="321"/>
      <c r="C86" s="299" t="s">
        <v>841</v>
      </c>
      <c r="D86" s="299"/>
      <c r="E86" s="299"/>
      <c r="F86" s="320" t="s">
        <v>826</v>
      </c>
      <c r="G86" s="319"/>
      <c r="H86" s="299" t="s">
        <v>842</v>
      </c>
      <c r="I86" s="299" t="s">
        <v>822</v>
      </c>
      <c r="J86" s="299">
        <v>20</v>
      </c>
      <c r="K86" s="312"/>
    </row>
    <row r="87" ht="15" customHeight="1">
      <c r="B87" s="321"/>
      <c r="C87" s="299" t="s">
        <v>843</v>
      </c>
      <c r="D87" s="299"/>
      <c r="E87" s="299"/>
      <c r="F87" s="320" t="s">
        <v>826</v>
      </c>
      <c r="G87" s="319"/>
      <c r="H87" s="299" t="s">
        <v>844</v>
      </c>
      <c r="I87" s="299" t="s">
        <v>822</v>
      </c>
      <c r="J87" s="299">
        <v>20</v>
      </c>
      <c r="K87" s="312"/>
    </row>
    <row r="88" ht="15" customHeight="1">
      <c r="B88" s="321"/>
      <c r="C88" s="299" t="s">
        <v>845</v>
      </c>
      <c r="D88" s="299"/>
      <c r="E88" s="299"/>
      <c r="F88" s="320" t="s">
        <v>826</v>
      </c>
      <c r="G88" s="319"/>
      <c r="H88" s="299" t="s">
        <v>846</v>
      </c>
      <c r="I88" s="299" t="s">
        <v>822</v>
      </c>
      <c r="J88" s="299">
        <v>50</v>
      </c>
      <c r="K88" s="312"/>
    </row>
    <row r="89" ht="15" customHeight="1">
      <c r="B89" s="321"/>
      <c r="C89" s="299" t="s">
        <v>847</v>
      </c>
      <c r="D89" s="299"/>
      <c r="E89" s="299"/>
      <c r="F89" s="320" t="s">
        <v>826</v>
      </c>
      <c r="G89" s="319"/>
      <c r="H89" s="299" t="s">
        <v>847</v>
      </c>
      <c r="I89" s="299" t="s">
        <v>822</v>
      </c>
      <c r="J89" s="299">
        <v>50</v>
      </c>
      <c r="K89" s="312"/>
    </row>
    <row r="90" ht="15" customHeight="1">
      <c r="B90" s="321"/>
      <c r="C90" s="299" t="s">
        <v>116</v>
      </c>
      <c r="D90" s="299"/>
      <c r="E90" s="299"/>
      <c r="F90" s="320" t="s">
        <v>826</v>
      </c>
      <c r="G90" s="319"/>
      <c r="H90" s="299" t="s">
        <v>848</v>
      </c>
      <c r="I90" s="299" t="s">
        <v>822</v>
      </c>
      <c r="J90" s="299">
        <v>255</v>
      </c>
      <c r="K90" s="312"/>
    </row>
    <row r="91" ht="15" customHeight="1">
      <c r="B91" s="321"/>
      <c r="C91" s="299" t="s">
        <v>849</v>
      </c>
      <c r="D91" s="299"/>
      <c r="E91" s="299"/>
      <c r="F91" s="320" t="s">
        <v>820</v>
      </c>
      <c r="G91" s="319"/>
      <c r="H91" s="299" t="s">
        <v>850</v>
      </c>
      <c r="I91" s="299" t="s">
        <v>851</v>
      </c>
      <c r="J91" s="299"/>
      <c r="K91" s="312"/>
    </row>
    <row r="92" ht="15" customHeight="1">
      <c r="B92" s="321"/>
      <c r="C92" s="299" t="s">
        <v>852</v>
      </c>
      <c r="D92" s="299"/>
      <c r="E92" s="299"/>
      <c r="F92" s="320" t="s">
        <v>820</v>
      </c>
      <c r="G92" s="319"/>
      <c r="H92" s="299" t="s">
        <v>853</v>
      </c>
      <c r="I92" s="299" t="s">
        <v>854</v>
      </c>
      <c r="J92" s="299"/>
      <c r="K92" s="312"/>
    </row>
    <row r="93" ht="15" customHeight="1">
      <c r="B93" s="321"/>
      <c r="C93" s="299" t="s">
        <v>855</v>
      </c>
      <c r="D93" s="299"/>
      <c r="E93" s="299"/>
      <c r="F93" s="320" t="s">
        <v>820</v>
      </c>
      <c r="G93" s="319"/>
      <c r="H93" s="299" t="s">
        <v>855</v>
      </c>
      <c r="I93" s="299" t="s">
        <v>854</v>
      </c>
      <c r="J93" s="299"/>
      <c r="K93" s="312"/>
    </row>
    <row r="94" ht="15" customHeight="1">
      <c r="B94" s="321"/>
      <c r="C94" s="299" t="s">
        <v>38</v>
      </c>
      <c r="D94" s="299"/>
      <c r="E94" s="299"/>
      <c r="F94" s="320" t="s">
        <v>820</v>
      </c>
      <c r="G94" s="319"/>
      <c r="H94" s="299" t="s">
        <v>856</v>
      </c>
      <c r="I94" s="299" t="s">
        <v>854</v>
      </c>
      <c r="J94" s="299"/>
      <c r="K94" s="312"/>
    </row>
    <row r="95" ht="15" customHeight="1">
      <c r="B95" s="321"/>
      <c r="C95" s="299" t="s">
        <v>48</v>
      </c>
      <c r="D95" s="299"/>
      <c r="E95" s="299"/>
      <c r="F95" s="320" t="s">
        <v>820</v>
      </c>
      <c r="G95" s="319"/>
      <c r="H95" s="299" t="s">
        <v>857</v>
      </c>
      <c r="I95" s="299" t="s">
        <v>854</v>
      </c>
      <c r="J95" s="299"/>
      <c r="K95" s="312"/>
    </row>
    <row r="96" ht="15" customHeight="1">
      <c r="B96" s="324"/>
      <c r="C96" s="325"/>
      <c r="D96" s="325"/>
      <c r="E96" s="325"/>
      <c r="F96" s="325"/>
      <c r="G96" s="325"/>
      <c r="H96" s="325"/>
      <c r="I96" s="325"/>
      <c r="J96" s="325"/>
      <c r="K96" s="326"/>
    </row>
    <row r="97" ht="18.75" customHeight="1">
      <c r="B97" s="327"/>
      <c r="C97" s="328"/>
      <c r="D97" s="328"/>
      <c r="E97" s="328"/>
      <c r="F97" s="328"/>
      <c r="G97" s="328"/>
      <c r="H97" s="328"/>
      <c r="I97" s="328"/>
      <c r="J97" s="328"/>
      <c r="K97" s="327"/>
    </row>
    <row r="98" ht="18.75" customHeight="1">
      <c r="B98" s="306"/>
      <c r="C98" s="306"/>
      <c r="D98" s="306"/>
      <c r="E98" s="306"/>
      <c r="F98" s="306"/>
      <c r="G98" s="306"/>
      <c r="H98" s="306"/>
      <c r="I98" s="306"/>
      <c r="J98" s="306"/>
      <c r="K98" s="306"/>
    </row>
    <row r="99" ht="7.5" customHeight="1">
      <c r="B99" s="307"/>
      <c r="C99" s="308"/>
      <c r="D99" s="308"/>
      <c r="E99" s="308"/>
      <c r="F99" s="308"/>
      <c r="G99" s="308"/>
      <c r="H99" s="308"/>
      <c r="I99" s="308"/>
      <c r="J99" s="308"/>
      <c r="K99" s="309"/>
    </row>
    <row r="100" ht="45" customHeight="1">
      <c r="B100" s="310"/>
      <c r="C100" s="311" t="s">
        <v>858</v>
      </c>
      <c r="D100" s="311"/>
      <c r="E100" s="311"/>
      <c r="F100" s="311"/>
      <c r="G100" s="311"/>
      <c r="H100" s="311"/>
      <c r="I100" s="311"/>
      <c r="J100" s="311"/>
      <c r="K100" s="312"/>
    </row>
    <row r="101" ht="17.25" customHeight="1">
      <c r="B101" s="310"/>
      <c r="C101" s="313" t="s">
        <v>814</v>
      </c>
      <c r="D101" s="313"/>
      <c r="E101" s="313"/>
      <c r="F101" s="313" t="s">
        <v>815</v>
      </c>
      <c r="G101" s="314"/>
      <c r="H101" s="313" t="s">
        <v>111</v>
      </c>
      <c r="I101" s="313" t="s">
        <v>57</v>
      </c>
      <c r="J101" s="313" t="s">
        <v>816</v>
      </c>
      <c r="K101" s="312"/>
    </row>
    <row r="102" ht="17.25" customHeight="1">
      <c r="B102" s="310"/>
      <c r="C102" s="315" t="s">
        <v>817</v>
      </c>
      <c r="D102" s="315"/>
      <c r="E102" s="315"/>
      <c r="F102" s="316" t="s">
        <v>818</v>
      </c>
      <c r="G102" s="317"/>
      <c r="H102" s="315"/>
      <c r="I102" s="315"/>
      <c r="J102" s="315" t="s">
        <v>819</v>
      </c>
      <c r="K102" s="312"/>
    </row>
    <row r="103" ht="5.25" customHeight="1">
      <c r="B103" s="310"/>
      <c r="C103" s="313"/>
      <c r="D103" s="313"/>
      <c r="E103" s="313"/>
      <c r="F103" s="313"/>
      <c r="G103" s="329"/>
      <c r="H103" s="313"/>
      <c r="I103" s="313"/>
      <c r="J103" s="313"/>
      <c r="K103" s="312"/>
    </row>
    <row r="104" ht="15" customHeight="1">
      <c r="B104" s="310"/>
      <c r="C104" s="299" t="s">
        <v>53</v>
      </c>
      <c r="D104" s="318"/>
      <c r="E104" s="318"/>
      <c r="F104" s="320" t="s">
        <v>820</v>
      </c>
      <c r="G104" s="329"/>
      <c r="H104" s="299" t="s">
        <v>859</v>
      </c>
      <c r="I104" s="299" t="s">
        <v>822</v>
      </c>
      <c r="J104" s="299">
        <v>20</v>
      </c>
      <c r="K104" s="312"/>
    </row>
    <row r="105" ht="15" customHeight="1">
      <c r="B105" s="310"/>
      <c r="C105" s="299" t="s">
        <v>823</v>
      </c>
      <c r="D105" s="299"/>
      <c r="E105" s="299"/>
      <c r="F105" s="320" t="s">
        <v>820</v>
      </c>
      <c r="G105" s="299"/>
      <c r="H105" s="299" t="s">
        <v>859</v>
      </c>
      <c r="I105" s="299" t="s">
        <v>822</v>
      </c>
      <c r="J105" s="299">
        <v>120</v>
      </c>
      <c r="K105" s="312"/>
    </row>
    <row r="106" ht="15" customHeight="1">
      <c r="B106" s="321"/>
      <c r="C106" s="299" t="s">
        <v>825</v>
      </c>
      <c r="D106" s="299"/>
      <c r="E106" s="299"/>
      <c r="F106" s="320" t="s">
        <v>826</v>
      </c>
      <c r="G106" s="299"/>
      <c r="H106" s="299" t="s">
        <v>859</v>
      </c>
      <c r="I106" s="299" t="s">
        <v>822</v>
      </c>
      <c r="J106" s="299">
        <v>50</v>
      </c>
      <c r="K106" s="312"/>
    </row>
    <row r="107" ht="15" customHeight="1">
      <c r="B107" s="321"/>
      <c r="C107" s="299" t="s">
        <v>828</v>
      </c>
      <c r="D107" s="299"/>
      <c r="E107" s="299"/>
      <c r="F107" s="320" t="s">
        <v>820</v>
      </c>
      <c r="G107" s="299"/>
      <c r="H107" s="299" t="s">
        <v>859</v>
      </c>
      <c r="I107" s="299" t="s">
        <v>830</v>
      </c>
      <c r="J107" s="299"/>
      <c r="K107" s="312"/>
    </row>
    <row r="108" ht="15" customHeight="1">
      <c r="B108" s="321"/>
      <c r="C108" s="299" t="s">
        <v>839</v>
      </c>
      <c r="D108" s="299"/>
      <c r="E108" s="299"/>
      <c r="F108" s="320" t="s">
        <v>826</v>
      </c>
      <c r="G108" s="299"/>
      <c r="H108" s="299" t="s">
        <v>859</v>
      </c>
      <c r="I108" s="299" t="s">
        <v>822</v>
      </c>
      <c r="J108" s="299">
        <v>50</v>
      </c>
      <c r="K108" s="312"/>
    </row>
    <row r="109" ht="15" customHeight="1">
      <c r="B109" s="321"/>
      <c r="C109" s="299" t="s">
        <v>847</v>
      </c>
      <c r="D109" s="299"/>
      <c r="E109" s="299"/>
      <c r="F109" s="320" t="s">
        <v>826</v>
      </c>
      <c r="G109" s="299"/>
      <c r="H109" s="299" t="s">
        <v>859</v>
      </c>
      <c r="I109" s="299" t="s">
        <v>822</v>
      </c>
      <c r="J109" s="299">
        <v>50</v>
      </c>
      <c r="K109" s="312"/>
    </row>
    <row r="110" ht="15" customHeight="1">
      <c r="B110" s="321"/>
      <c r="C110" s="299" t="s">
        <v>845</v>
      </c>
      <c r="D110" s="299"/>
      <c r="E110" s="299"/>
      <c r="F110" s="320" t="s">
        <v>826</v>
      </c>
      <c r="G110" s="299"/>
      <c r="H110" s="299" t="s">
        <v>859</v>
      </c>
      <c r="I110" s="299" t="s">
        <v>822</v>
      </c>
      <c r="J110" s="299">
        <v>50</v>
      </c>
      <c r="K110" s="312"/>
    </row>
    <row r="111" ht="15" customHeight="1">
      <c r="B111" s="321"/>
      <c r="C111" s="299" t="s">
        <v>53</v>
      </c>
      <c r="D111" s="299"/>
      <c r="E111" s="299"/>
      <c r="F111" s="320" t="s">
        <v>820</v>
      </c>
      <c r="G111" s="299"/>
      <c r="H111" s="299" t="s">
        <v>860</v>
      </c>
      <c r="I111" s="299" t="s">
        <v>822</v>
      </c>
      <c r="J111" s="299">
        <v>20</v>
      </c>
      <c r="K111" s="312"/>
    </row>
    <row r="112" ht="15" customHeight="1">
      <c r="B112" s="321"/>
      <c r="C112" s="299" t="s">
        <v>861</v>
      </c>
      <c r="D112" s="299"/>
      <c r="E112" s="299"/>
      <c r="F112" s="320" t="s">
        <v>820</v>
      </c>
      <c r="G112" s="299"/>
      <c r="H112" s="299" t="s">
        <v>862</v>
      </c>
      <c r="I112" s="299" t="s">
        <v>822</v>
      </c>
      <c r="J112" s="299">
        <v>120</v>
      </c>
      <c r="K112" s="312"/>
    </row>
    <row r="113" ht="15" customHeight="1">
      <c r="B113" s="321"/>
      <c r="C113" s="299" t="s">
        <v>38</v>
      </c>
      <c r="D113" s="299"/>
      <c r="E113" s="299"/>
      <c r="F113" s="320" t="s">
        <v>820</v>
      </c>
      <c r="G113" s="299"/>
      <c r="H113" s="299" t="s">
        <v>863</v>
      </c>
      <c r="I113" s="299" t="s">
        <v>854</v>
      </c>
      <c r="J113" s="299"/>
      <c r="K113" s="312"/>
    </row>
    <row r="114" ht="15" customHeight="1">
      <c r="B114" s="321"/>
      <c r="C114" s="299" t="s">
        <v>48</v>
      </c>
      <c r="D114" s="299"/>
      <c r="E114" s="299"/>
      <c r="F114" s="320" t="s">
        <v>820</v>
      </c>
      <c r="G114" s="299"/>
      <c r="H114" s="299" t="s">
        <v>864</v>
      </c>
      <c r="I114" s="299" t="s">
        <v>854</v>
      </c>
      <c r="J114" s="299"/>
      <c r="K114" s="312"/>
    </row>
    <row r="115" ht="15" customHeight="1">
      <c r="B115" s="321"/>
      <c r="C115" s="299" t="s">
        <v>57</v>
      </c>
      <c r="D115" s="299"/>
      <c r="E115" s="299"/>
      <c r="F115" s="320" t="s">
        <v>820</v>
      </c>
      <c r="G115" s="299"/>
      <c r="H115" s="299" t="s">
        <v>865</v>
      </c>
      <c r="I115" s="299" t="s">
        <v>866</v>
      </c>
      <c r="J115" s="299"/>
      <c r="K115" s="312"/>
    </row>
    <row r="116" ht="15" customHeight="1">
      <c r="B116" s="324"/>
      <c r="C116" s="330"/>
      <c r="D116" s="330"/>
      <c r="E116" s="330"/>
      <c r="F116" s="330"/>
      <c r="G116" s="330"/>
      <c r="H116" s="330"/>
      <c r="I116" s="330"/>
      <c r="J116" s="330"/>
      <c r="K116" s="326"/>
    </row>
    <row r="117" ht="18.75" customHeight="1">
      <c r="B117" s="331"/>
      <c r="C117" s="295"/>
      <c r="D117" s="295"/>
      <c r="E117" s="295"/>
      <c r="F117" s="332"/>
      <c r="G117" s="295"/>
      <c r="H117" s="295"/>
      <c r="I117" s="295"/>
      <c r="J117" s="295"/>
      <c r="K117" s="331"/>
    </row>
    <row r="118" ht="18.75" customHeight="1">
      <c r="B118" s="306"/>
      <c r="C118" s="306"/>
      <c r="D118" s="306"/>
      <c r="E118" s="306"/>
      <c r="F118" s="306"/>
      <c r="G118" s="306"/>
      <c r="H118" s="306"/>
      <c r="I118" s="306"/>
      <c r="J118" s="306"/>
      <c r="K118" s="306"/>
    </row>
    <row r="119" ht="7.5" customHeight="1">
      <c r="B119" s="333"/>
      <c r="C119" s="334"/>
      <c r="D119" s="334"/>
      <c r="E119" s="334"/>
      <c r="F119" s="334"/>
      <c r="G119" s="334"/>
      <c r="H119" s="334"/>
      <c r="I119" s="334"/>
      <c r="J119" s="334"/>
      <c r="K119" s="335"/>
    </row>
    <row r="120" ht="45" customHeight="1">
      <c r="B120" s="336"/>
      <c r="C120" s="289" t="s">
        <v>867</v>
      </c>
      <c r="D120" s="289"/>
      <c r="E120" s="289"/>
      <c r="F120" s="289"/>
      <c r="G120" s="289"/>
      <c r="H120" s="289"/>
      <c r="I120" s="289"/>
      <c r="J120" s="289"/>
      <c r="K120" s="337"/>
    </row>
    <row r="121" ht="17.25" customHeight="1">
      <c r="B121" s="338"/>
      <c r="C121" s="313" t="s">
        <v>814</v>
      </c>
      <c r="D121" s="313"/>
      <c r="E121" s="313"/>
      <c r="F121" s="313" t="s">
        <v>815</v>
      </c>
      <c r="G121" s="314"/>
      <c r="H121" s="313" t="s">
        <v>111</v>
      </c>
      <c r="I121" s="313" t="s">
        <v>57</v>
      </c>
      <c r="J121" s="313" t="s">
        <v>816</v>
      </c>
      <c r="K121" s="339"/>
    </row>
    <row r="122" ht="17.25" customHeight="1">
      <c r="B122" s="338"/>
      <c r="C122" s="315" t="s">
        <v>817</v>
      </c>
      <c r="D122" s="315"/>
      <c r="E122" s="315"/>
      <c r="F122" s="316" t="s">
        <v>818</v>
      </c>
      <c r="G122" s="317"/>
      <c r="H122" s="315"/>
      <c r="I122" s="315"/>
      <c r="J122" s="315" t="s">
        <v>819</v>
      </c>
      <c r="K122" s="339"/>
    </row>
    <row r="123" ht="5.25" customHeight="1">
      <c r="B123" s="340"/>
      <c r="C123" s="318"/>
      <c r="D123" s="318"/>
      <c r="E123" s="318"/>
      <c r="F123" s="318"/>
      <c r="G123" s="299"/>
      <c r="H123" s="318"/>
      <c r="I123" s="318"/>
      <c r="J123" s="318"/>
      <c r="K123" s="341"/>
    </row>
    <row r="124" ht="15" customHeight="1">
      <c r="B124" s="340"/>
      <c r="C124" s="299" t="s">
        <v>823</v>
      </c>
      <c r="D124" s="318"/>
      <c r="E124" s="318"/>
      <c r="F124" s="320" t="s">
        <v>820</v>
      </c>
      <c r="G124" s="299"/>
      <c r="H124" s="299" t="s">
        <v>859</v>
      </c>
      <c r="I124" s="299" t="s">
        <v>822</v>
      </c>
      <c r="J124" s="299">
        <v>120</v>
      </c>
      <c r="K124" s="342"/>
    </row>
    <row r="125" ht="15" customHeight="1">
      <c r="B125" s="340"/>
      <c r="C125" s="299" t="s">
        <v>868</v>
      </c>
      <c r="D125" s="299"/>
      <c r="E125" s="299"/>
      <c r="F125" s="320" t="s">
        <v>820</v>
      </c>
      <c r="G125" s="299"/>
      <c r="H125" s="299" t="s">
        <v>869</v>
      </c>
      <c r="I125" s="299" t="s">
        <v>822</v>
      </c>
      <c r="J125" s="299" t="s">
        <v>870</v>
      </c>
      <c r="K125" s="342"/>
    </row>
    <row r="126" ht="15" customHeight="1">
      <c r="B126" s="340"/>
      <c r="C126" s="299" t="s">
        <v>769</v>
      </c>
      <c r="D126" s="299"/>
      <c r="E126" s="299"/>
      <c r="F126" s="320" t="s">
        <v>820</v>
      </c>
      <c r="G126" s="299"/>
      <c r="H126" s="299" t="s">
        <v>871</v>
      </c>
      <c r="I126" s="299" t="s">
        <v>822</v>
      </c>
      <c r="J126" s="299" t="s">
        <v>870</v>
      </c>
      <c r="K126" s="342"/>
    </row>
    <row r="127" ht="15" customHeight="1">
      <c r="B127" s="340"/>
      <c r="C127" s="299" t="s">
        <v>831</v>
      </c>
      <c r="D127" s="299"/>
      <c r="E127" s="299"/>
      <c r="F127" s="320" t="s">
        <v>826</v>
      </c>
      <c r="G127" s="299"/>
      <c r="H127" s="299" t="s">
        <v>832</v>
      </c>
      <c r="I127" s="299" t="s">
        <v>822</v>
      </c>
      <c r="J127" s="299">
        <v>15</v>
      </c>
      <c r="K127" s="342"/>
    </row>
    <row r="128" ht="15" customHeight="1">
      <c r="B128" s="340"/>
      <c r="C128" s="322" t="s">
        <v>833</v>
      </c>
      <c r="D128" s="322"/>
      <c r="E128" s="322"/>
      <c r="F128" s="323" t="s">
        <v>826</v>
      </c>
      <c r="G128" s="322"/>
      <c r="H128" s="322" t="s">
        <v>834</v>
      </c>
      <c r="I128" s="322" t="s">
        <v>822</v>
      </c>
      <c r="J128" s="322">
        <v>15</v>
      </c>
      <c r="K128" s="342"/>
    </row>
    <row r="129" ht="15" customHeight="1">
      <c r="B129" s="340"/>
      <c r="C129" s="322" t="s">
        <v>835</v>
      </c>
      <c r="D129" s="322"/>
      <c r="E129" s="322"/>
      <c r="F129" s="323" t="s">
        <v>826</v>
      </c>
      <c r="G129" s="322"/>
      <c r="H129" s="322" t="s">
        <v>836</v>
      </c>
      <c r="I129" s="322" t="s">
        <v>822</v>
      </c>
      <c r="J129" s="322">
        <v>20</v>
      </c>
      <c r="K129" s="342"/>
    </row>
    <row r="130" ht="15" customHeight="1">
      <c r="B130" s="340"/>
      <c r="C130" s="322" t="s">
        <v>837</v>
      </c>
      <c r="D130" s="322"/>
      <c r="E130" s="322"/>
      <c r="F130" s="323" t="s">
        <v>826</v>
      </c>
      <c r="G130" s="322"/>
      <c r="H130" s="322" t="s">
        <v>838</v>
      </c>
      <c r="I130" s="322" t="s">
        <v>822</v>
      </c>
      <c r="J130" s="322">
        <v>20</v>
      </c>
      <c r="K130" s="342"/>
    </row>
    <row r="131" ht="15" customHeight="1">
      <c r="B131" s="340"/>
      <c r="C131" s="299" t="s">
        <v>825</v>
      </c>
      <c r="D131" s="299"/>
      <c r="E131" s="299"/>
      <c r="F131" s="320" t="s">
        <v>826</v>
      </c>
      <c r="G131" s="299"/>
      <c r="H131" s="299" t="s">
        <v>859</v>
      </c>
      <c r="I131" s="299" t="s">
        <v>822</v>
      </c>
      <c r="J131" s="299">
        <v>50</v>
      </c>
      <c r="K131" s="342"/>
    </row>
    <row r="132" ht="15" customHeight="1">
      <c r="B132" s="340"/>
      <c r="C132" s="299" t="s">
        <v>839</v>
      </c>
      <c r="D132" s="299"/>
      <c r="E132" s="299"/>
      <c r="F132" s="320" t="s">
        <v>826</v>
      </c>
      <c r="G132" s="299"/>
      <c r="H132" s="299" t="s">
        <v>859</v>
      </c>
      <c r="I132" s="299" t="s">
        <v>822</v>
      </c>
      <c r="J132" s="299">
        <v>50</v>
      </c>
      <c r="K132" s="342"/>
    </row>
    <row r="133" ht="15" customHeight="1">
      <c r="B133" s="340"/>
      <c r="C133" s="299" t="s">
        <v>845</v>
      </c>
      <c r="D133" s="299"/>
      <c r="E133" s="299"/>
      <c r="F133" s="320" t="s">
        <v>826</v>
      </c>
      <c r="G133" s="299"/>
      <c r="H133" s="299" t="s">
        <v>859</v>
      </c>
      <c r="I133" s="299" t="s">
        <v>822</v>
      </c>
      <c r="J133" s="299">
        <v>50</v>
      </c>
      <c r="K133" s="342"/>
    </row>
    <row r="134" ht="15" customHeight="1">
      <c r="B134" s="340"/>
      <c r="C134" s="299" t="s">
        <v>847</v>
      </c>
      <c r="D134" s="299"/>
      <c r="E134" s="299"/>
      <c r="F134" s="320" t="s">
        <v>826</v>
      </c>
      <c r="G134" s="299"/>
      <c r="H134" s="299" t="s">
        <v>859</v>
      </c>
      <c r="I134" s="299" t="s">
        <v>822</v>
      </c>
      <c r="J134" s="299">
        <v>50</v>
      </c>
      <c r="K134" s="342"/>
    </row>
    <row r="135" ht="15" customHeight="1">
      <c r="B135" s="340"/>
      <c r="C135" s="299" t="s">
        <v>116</v>
      </c>
      <c r="D135" s="299"/>
      <c r="E135" s="299"/>
      <c r="F135" s="320" t="s">
        <v>826</v>
      </c>
      <c r="G135" s="299"/>
      <c r="H135" s="299" t="s">
        <v>872</v>
      </c>
      <c r="I135" s="299" t="s">
        <v>822</v>
      </c>
      <c r="J135" s="299">
        <v>255</v>
      </c>
      <c r="K135" s="342"/>
    </row>
    <row r="136" ht="15" customHeight="1">
      <c r="B136" s="340"/>
      <c r="C136" s="299" t="s">
        <v>849</v>
      </c>
      <c r="D136" s="299"/>
      <c r="E136" s="299"/>
      <c r="F136" s="320" t="s">
        <v>820</v>
      </c>
      <c r="G136" s="299"/>
      <c r="H136" s="299" t="s">
        <v>873</v>
      </c>
      <c r="I136" s="299" t="s">
        <v>851</v>
      </c>
      <c r="J136" s="299"/>
      <c r="K136" s="342"/>
    </row>
    <row r="137" ht="15" customHeight="1">
      <c r="B137" s="340"/>
      <c r="C137" s="299" t="s">
        <v>852</v>
      </c>
      <c r="D137" s="299"/>
      <c r="E137" s="299"/>
      <c r="F137" s="320" t="s">
        <v>820</v>
      </c>
      <c r="G137" s="299"/>
      <c r="H137" s="299" t="s">
        <v>874</v>
      </c>
      <c r="I137" s="299" t="s">
        <v>854</v>
      </c>
      <c r="J137" s="299"/>
      <c r="K137" s="342"/>
    </row>
    <row r="138" ht="15" customHeight="1">
      <c r="B138" s="340"/>
      <c r="C138" s="299" t="s">
        <v>855</v>
      </c>
      <c r="D138" s="299"/>
      <c r="E138" s="299"/>
      <c r="F138" s="320" t="s">
        <v>820</v>
      </c>
      <c r="G138" s="299"/>
      <c r="H138" s="299" t="s">
        <v>855</v>
      </c>
      <c r="I138" s="299" t="s">
        <v>854</v>
      </c>
      <c r="J138" s="299"/>
      <c r="K138" s="342"/>
    </row>
    <row r="139" ht="15" customHeight="1">
      <c r="B139" s="340"/>
      <c r="C139" s="299" t="s">
        <v>38</v>
      </c>
      <c r="D139" s="299"/>
      <c r="E139" s="299"/>
      <c r="F139" s="320" t="s">
        <v>820</v>
      </c>
      <c r="G139" s="299"/>
      <c r="H139" s="299" t="s">
        <v>875</v>
      </c>
      <c r="I139" s="299" t="s">
        <v>854</v>
      </c>
      <c r="J139" s="299"/>
      <c r="K139" s="342"/>
    </row>
    <row r="140" ht="15" customHeight="1">
      <c r="B140" s="340"/>
      <c r="C140" s="299" t="s">
        <v>876</v>
      </c>
      <c r="D140" s="299"/>
      <c r="E140" s="299"/>
      <c r="F140" s="320" t="s">
        <v>820</v>
      </c>
      <c r="G140" s="299"/>
      <c r="H140" s="299" t="s">
        <v>877</v>
      </c>
      <c r="I140" s="299" t="s">
        <v>854</v>
      </c>
      <c r="J140" s="299"/>
      <c r="K140" s="342"/>
    </row>
    <row r="141" ht="15" customHeight="1">
      <c r="B141" s="343"/>
      <c r="C141" s="344"/>
      <c r="D141" s="344"/>
      <c r="E141" s="344"/>
      <c r="F141" s="344"/>
      <c r="G141" s="344"/>
      <c r="H141" s="344"/>
      <c r="I141" s="344"/>
      <c r="J141" s="344"/>
      <c r="K141" s="345"/>
    </row>
    <row r="142" ht="18.75" customHeight="1">
      <c r="B142" s="295"/>
      <c r="C142" s="295"/>
      <c r="D142" s="295"/>
      <c r="E142" s="295"/>
      <c r="F142" s="332"/>
      <c r="G142" s="295"/>
      <c r="H142" s="295"/>
      <c r="I142" s="295"/>
      <c r="J142" s="295"/>
      <c r="K142" s="295"/>
    </row>
    <row r="143" ht="18.75" customHeight="1">
      <c r="B143" s="306"/>
      <c r="C143" s="306"/>
      <c r="D143" s="306"/>
      <c r="E143" s="306"/>
      <c r="F143" s="306"/>
      <c r="G143" s="306"/>
      <c r="H143" s="306"/>
      <c r="I143" s="306"/>
      <c r="J143" s="306"/>
      <c r="K143" s="306"/>
    </row>
    <row r="144" ht="7.5" customHeight="1">
      <c r="B144" s="307"/>
      <c r="C144" s="308"/>
      <c r="D144" s="308"/>
      <c r="E144" s="308"/>
      <c r="F144" s="308"/>
      <c r="G144" s="308"/>
      <c r="H144" s="308"/>
      <c r="I144" s="308"/>
      <c r="J144" s="308"/>
      <c r="K144" s="309"/>
    </row>
    <row r="145" ht="45" customHeight="1">
      <c r="B145" s="310"/>
      <c r="C145" s="311" t="s">
        <v>878</v>
      </c>
      <c r="D145" s="311"/>
      <c r="E145" s="311"/>
      <c r="F145" s="311"/>
      <c r="G145" s="311"/>
      <c r="H145" s="311"/>
      <c r="I145" s="311"/>
      <c r="J145" s="311"/>
      <c r="K145" s="312"/>
    </row>
    <row r="146" ht="17.25" customHeight="1">
      <c r="B146" s="310"/>
      <c r="C146" s="313" t="s">
        <v>814</v>
      </c>
      <c r="D146" s="313"/>
      <c r="E146" s="313"/>
      <c r="F146" s="313" t="s">
        <v>815</v>
      </c>
      <c r="G146" s="314"/>
      <c r="H146" s="313" t="s">
        <v>111</v>
      </c>
      <c r="I146" s="313" t="s">
        <v>57</v>
      </c>
      <c r="J146" s="313" t="s">
        <v>816</v>
      </c>
      <c r="K146" s="312"/>
    </row>
    <row r="147" ht="17.25" customHeight="1">
      <c r="B147" s="310"/>
      <c r="C147" s="315" t="s">
        <v>817</v>
      </c>
      <c r="D147" s="315"/>
      <c r="E147" s="315"/>
      <c r="F147" s="316" t="s">
        <v>818</v>
      </c>
      <c r="G147" s="317"/>
      <c r="H147" s="315"/>
      <c r="I147" s="315"/>
      <c r="J147" s="315" t="s">
        <v>819</v>
      </c>
      <c r="K147" s="312"/>
    </row>
    <row r="148" ht="5.25" customHeight="1">
      <c r="B148" s="321"/>
      <c r="C148" s="318"/>
      <c r="D148" s="318"/>
      <c r="E148" s="318"/>
      <c r="F148" s="318"/>
      <c r="G148" s="319"/>
      <c r="H148" s="318"/>
      <c r="I148" s="318"/>
      <c r="J148" s="318"/>
      <c r="K148" s="342"/>
    </row>
    <row r="149" ht="15" customHeight="1">
      <c r="B149" s="321"/>
      <c r="C149" s="346" t="s">
        <v>823</v>
      </c>
      <c r="D149" s="299"/>
      <c r="E149" s="299"/>
      <c r="F149" s="347" t="s">
        <v>820</v>
      </c>
      <c r="G149" s="299"/>
      <c r="H149" s="346" t="s">
        <v>859</v>
      </c>
      <c r="I149" s="346" t="s">
        <v>822</v>
      </c>
      <c r="J149" s="346">
        <v>120</v>
      </c>
      <c r="K149" s="342"/>
    </row>
    <row r="150" ht="15" customHeight="1">
      <c r="B150" s="321"/>
      <c r="C150" s="346" t="s">
        <v>868</v>
      </c>
      <c r="D150" s="299"/>
      <c r="E150" s="299"/>
      <c r="F150" s="347" t="s">
        <v>820</v>
      </c>
      <c r="G150" s="299"/>
      <c r="H150" s="346" t="s">
        <v>879</v>
      </c>
      <c r="I150" s="346" t="s">
        <v>822</v>
      </c>
      <c r="J150" s="346" t="s">
        <v>870</v>
      </c>
      <c r="K150" s="342"/>
    </row>
    <row r="151" ht="15" customHeight="1">
      <c r="B151" s="321"/>
      <c r="C151" s="346" t="s">
        <v>769</v>
      </c>
      <c r="D151" s="299"/>
      <c r="E151" s="299"/>
      <c r="F151" s="347" t="s">
        <v>820</v>
      </c>
      <c r="G151" s="299"/>
      <c r="H151" s="346" t="s">
        <v>880</v>
      </c>
      <c r="I151" s="346" t="s">
        <v>822</v>
      </c>
      <c r="J151" s="346" t="s">
        <v>870</v>
      </c>
      <c r="K151" s="342"/>
    </row>
    <row r="152" ht="15" customHeight="1">
      <c r="B152" s="321"/>
      <c r="C152" s="346" t="s">
        <v>825</v>
      </c>
      <c r="D152" s="299"/>
      <c r="E152" s="299"/>
      <c r="F152" s="347" t="s">
        <v>826</v>
      </c>
      <c r="G152" s="299"/>
      <c r="H152" s="346" t="s">
        <v>859</v>
      </c>
      <c r="I152" s="346" t="s">
        <v>822</v>
      </c>
      <c r="J152" s="346">
        <v>50</v>
      </c>
      <c r="K152" s="342"/>
    </row>
    <row r="153" ht="15" customHeight="1">
      <c r="B153" s="321"/>
      <c r="C153" s="346" t="s">
        <v>828</v>
      </c>
      <c r="D153" s="299"/>
      <c r="E153" s="299"/>
      <c r="F153" s="347" t="s">
        <v>820</v>
      </c>
      <c r="G153" s="299"/>
      <c r="H153" s="346" t="s">
        <v>859</v>
      </c>
      <c r="I153" s="346" t="s">
        <v>830</v>
      </c>
      <c r="J153" s="346"/>
      <c r="K153" s="342"/>
    </row>
    <row r="154" ht="15" customHeight="1">
      <c r="B154" s="321"/>
      <c r="C154" s="346" t="s">
        <v>839</v>
      </c>
      <c r="D154" s="299"/>
      <c r="E154" s="299"/>
      <c r="F154" s="347" t="s">
        <v>826</v>
      </c>
      <c r="G154" s="299"/>
      <c r="H154" s="346" t="s">
        <v>859</v>
      </c>
      <c r="I154" s="346" t="s">
        <v>822</v>
      </c>
      <c r="J154" s="346">
        <v>50</v>
      </c>
      <c r="K154" s="342"/>
    </row>
    <row r="155" ht="15" customHeight="1">
      <c r="B155" s="321"/>
      <c r="C155" s="346" t="s">
        <v>847</v>
      </c>
      <c r="D155" s="299"/>
      <c r="E155" s="299"/>
      <c r="F155" s="347" t="s">
        <v>826</v>
      </c>
      <c r="G155" s="299"/>
      <c r="H155" s="346" t="s">
        <v>859</v>
      </c>
      <c r="I155" s="346" t="s">
        <v>822</v>
      </c>
      <c r="J155" s="346">
        <v>50</v>
      </c>
      <c r="K155" s="342"/>
    </row>
    <row r="156" ht="15" customHeight="1">
      <c r="B156" s="321"/>
      <c r="C156" s="346" t="s">
        <v>845</v>
      </c>
      <c r="D156" s="299"/>
      <c r="E156" s="299"/>
      <c r="F156" s="347" t="s">
        <v>826</v>
      </c>
      <c r="G156" s="299"/>
      <c r="H156" s="346" t="s">
        <v>859</v>
      </c>
      <c r="I156" s="346" t="s">
        <v>822</v>
      </c>
      <c r="J156" s="346">
        <v>50</v>
      </c>
      <c r="K156" s="342"/>
    </row>
    <row r="157" ht="15" customHeight="1">
      <c r="B157" s="321"/>
      <c r="C157" s="346" t="s">
        <v>95</v>
      </c>
      <c r="D157" s="299"/>
      <c r="E157" s="299"/>
      <c r="F157" s="347" t="s">
        <v>820</v>
      </c>
      <c r="G157" s="299"/>
      <c r="H157" s="346" t="s">
        <v>881</v>
      </c>
      <c r="I157" s="346" t="s">
        <v>822</v>
      </c>
      <c r="J157" s="346" t="s">
        <v>882</v>
      </c>
      <c r="K157" s="342"/>
    </row>
    <row r="158" ht="15" customHeight="1">
      <c r="B158" s="321"/>
      <c r="C158" s="346" t="s">
        <v>883</v>
      </c>
      <c r="D158" s="299"/>
      <c r="E158" s="299"/>
      <c r="F158" s="347" t="s">
        <v>820</v>
      </c>
      <c r="G158" s="299"/>
      <c r="H158" s="346" t="s">
        <v>884</v>
      </c>
      <c r="I158" s="346" t="s">
        <v>854</v>
      </c>
      <c r="J158" s="346"/>
      <c r="K158" s="342"/>
    </row>
    <row r="159" ht="15" customHeight="1">
      <c r="B159" s="348"/>
      <c r="C159" s="330"/>
      <c r="D159" s="330"/>
      <c r="E159" s="330"/>
      <c r="F159" s="330"/>
      <c r="G159" s="330"/>
      <c r="H159" s="330"/>
      <c r="I159" s="330"/>
      <c r="J159" s="330"/>
      <c r="K159" s="349"/>
    </row>
    <row r="160" ht="18.75" customHeight="1">
      <c r="B160" s="295"/>
      <c r="C160" s="299"/>
      <c r="D160" s="299"/>
      <c r="E160" s="299"/>
      <c r="F160" s="320"/>
      <c r="G160" s="299"/>
      <c r="H160" s="299"/>
      <c r="I160" s="299"/>
      <c r="J160" s="299"/>
      <c r="K160" s="295"/>
    </row>
    <row r="161" ht="18.75" customHeight="1">
      <c r="B161" s="306"/>
      <c r="C161" s="306"/>
      <c r="D161" s="306"/>
      <c r="E161" s="306"/>
      <c r="F161" s="306"/>
      <c r="G161" s="306"/>
      <c r="H161" s="306"/>
      <c r="I161" s="306"/>
      <c r="J161" s="306"/>
      <c r="K161" s="306"/>
    </row>
    <row r="162" ht="7.5" customHeight="1">
      <c r="B162" s="285"/>
      <c r="C162" s="286"/>
      <c r="D162" s="286"/>
      <c r="E162" s="286"/>
      <c r="F162" s="286"/>
      <c r="G162" s="286"/>
      <c r="H162" s="286"/>
      <c r="I162" s="286"/>
      <c r="J162" s="286"/>
      <c r="K162" s="287"/>
    </row>
    <row r="163" ht="45" customHeight="1">
      <c r="B163" s="288"/>
      <c r="C163" s="289" t="s">
        <v>885</v>
      </c>
      <c r="D163" s="289"/>
      <c r="E163" s="289"/>
      <c r="F163" s="289"/>
      <c r="G163" s="289"/>
      <c r="H163" s="289"/>
      <c r="I163" s="289"/>
      <c r="J163" s="289"/>
      <c r="K163" s="290"/>
    </row>
    <row r="164" ht="17.25" customHeight="1">
      <c r="B164" s="288"/>
      <c r="C164" s="313" t="s">
        <v>814</v>
      </c>
      <c r="D164" s="313"/>
      <c r="E164" s="313"/>
      <c r="F164" s="313" t="s">
        <v>815</v>
      </c>
      <c r="G164" s="350"/>
      <c r="H164" s="351" t="s">
        <v>111</v>
      </c>
      <c r="I164" s="351" t="s">
        <v>57</v>
      </c>
      <c r="J164" s="313" t="s">
        <v>816</v>
      </c>
      <c r="K164" s="290"/>
    </row>
    <row r="165" ht="17.25" customHeight="1">
      <c r="B165" s="291"/>
      <c r="C165" s="315" t="s">
        <v>817</v>
      </c>
      <c r="D165" s="315"/>
      <c r="E165" s="315"/>
      <c r="F165" s="316" t="s">
        <v>818</v>
      </c>
      <c r="G165" s="352"/>
      <c r="H165" s="353"/>
      <c r="I165" s="353"/>
      <c r="J165" s="315" t="s">
        <v>819</v>
      </c>
      <c r="K165" s="293"/>
    </row>
    <row r="166" ht="5.25" customHeight="1">
      <c r="B166" s="321"/>
      <c r="C166" s="318"/>
      <c r="D166" s="318"/>
      <c r="E166" s="318"/>
      <c r="F166" s="318"/>
      <c r="G166" s="319"/>
      <c r="H166" s="318"/>
      <c r="I166" s="318"/>
      <c r="J166" s="318"/>
      <c r="K166" s="342"/>
    </row>
    <row r="167" ht="15" customHeight="1">
      <c r="B167" s="321"/>
      <c r="C167" s="299" t="s">
        <v>823</v>
      </c>
      <c r="D167" s="299"/>
      <c r="E167" s="299"/>
      <c r="F167" s="320" t="s">
        <v>820</v>
      </c>
      <c r="G167" s="299"/>
      <c r="H167" s="299" t="s">
        <v>859</v>
      </c>
      <c r="I167" s="299" t="s">
        <v>822</v>
      </c>
      <c r="J167" s="299">
        <v>120</v>
      </c>
      <c r="K167" s="342"/>
    </row>
    <row r="168" ht="15" customHeight="1">
      <c r="B168" s="321"/>
      <c r="C168" s="299" t="s">
        <v>868</v>
      </c>
      <c r="D168" s="299"/>
      <c r="E168" s="299"/>
      <c r="F168" s="320" t="s">
        <v>820</v>
      </c>
      <c r="G168" s="299"/>
      <c r="H168" s="299" t="s">
        <v>869</v>
      </c>
      <c r="I168" s="299" t="s">
        <v>822</v>
      </c>
      <c r="J168" s="299" t="s">
        <v>870</v>
      </c>
      <c r="K168" s="342"/>
    </row>
    <row r="169" ht="15" customHeight="1">
      <c r="B169" s="321"/>
      <c r="C169" s="299" t="s">
        <v>769</v>
      </c>
      <c r="D169" s="299"/>
      <c r="E169" s="299"/>
      <c r="F169" s="320" t="s">
        <v>820</v>
      </c>
      <c r="G169" s="299"/>
      <c r="H169" s="299" t="s">
        <v>886</v>
      </c>
      <c r="I169" s="299" t="s">
        <v>822</v>
      </c>
      <c r="J169" s="299" t="s">
        <v>870</v>
      </c>
      <c r="K169" s="342"/>
    </row>
    <row r="170" ht="15" customHeight="1">
      <c r="B170" s="321"/>
      <c r="C170" s="299" t="s">
        <v>825</v>
      </c>
      <c r="D170" s="299"/>
      <c r="E170" s="299"/>
      <c r="F170" s="320" t="s">
        <v>826</v>
      </c>
      <c r="G170" s="299"/>
      <c r="H170" s="299" t="s">
        <v>886</v>
      </c>
      <c r="I170" s="299" t="s">
        <v>822</v>
      </c>
      <c r="J170" s="299">
        <v>50</v>
      </c>
      <c r="K170" s="342"/>
    </row>
    <row r="171" ht="15" customHeight="1">
      <c r="B171" s="321"/>
      <c r="C171" s="299" t="s">
        <v>828</v>
      </c>
      <c r="D171" s="299"/>
      <c r="E171" s="299"/>
      <c r="F171" s="320" t="s">
        <v>820</v>
      </c>
      <c r="G171" s="299"/>
      <c r="H171" s="299" t="s">
        <v>886</v>
      </c>
      <c r="I171" s="299" t="s">
        <v>830</v>
      </c>
      <c r="J171" s="299"/>
      <c r="K171" s="342"/>
    </row>
    <row r="172" ht="15" customHeight="1">
      <c r="B172" s="321"/>
      <c r="C172" s="299" t="s">
        <v>839</v>
      </c>
      <c r="D172" s="299"/>
      <c r="E172" s="299"/>
      <c r="F172" s="320" t="s">
        <v>826</v>
      </c>
      <c r="G172" s="299"/>
      <c r="H172" s="299" t="s">
        <v>886</v>
      </c>
      <c r="I172" s="299" t="s">
        <v>822</v>
      </c>
      <c r="J172" s="299">
        <v>50</v>
      </c>
      <c r="K172" s="342"/>
    </row>
    <row r="173" ht="15" customHeight="1">
      <c r="B173" s="321"/>
      <c r="C173" s="299" t="s">
        <v>847</v>
      </c>
      <c r="D173" s="299"/>
      <c r="E173" s="299"/>
      <c r="F173" s="320" t="s">
        <v>826</v>
      </c>
      <c r="G173" s="299"/>
      <c r="H173" s="299" t="s">
        <v>886</v>
      </c>
      <c r="I173" s="299" t="s">
        <v>822</v>
      </c>
      <c r="J173" s="299">
        <v>50</v>
      </c>
      <c r="K173" s="342"/>
    </row>
    <row r="174" ht="15" customHeight="1">
      <c r="B174" s="321"/>
      <c r="C174" s="299" t="s">
        <v>845</v>
      </c>
      <c r="D174" s="299"/>
      <c r="E174" s="299"/>
      <c r="F174" s="320" t="s">
        <v>826</v>
      </c>
      <c r="G174" s="299"/>
      <c r="H174" s="299" t="s">
        <v>886</v>
      </c>
      <c r="I174" s="299" t="s">
        <v>822</v>
      </c>
      <c r="J174" s="299">
        <v>50</v>
      </c>
      <c r="K174" s="342"/>
    </row>
    <row r="175" ht="15" customHeight="1">
      <c r="B175" s="321"/>
      <c r="C175" s="299" t="s">
        <v>110</v>
      </c>
      <c r="D175" s="299"/>
      <c r="E175" s="299"/>
      <c r="F175" s="320" t="s">
        <v>820</v>
      </c>
      <c r="G175" s="299"/>
      <c r="H175" s="299" t="s">
        <v>887</v>
      </c>
      <c r="I175" s="299" t="s">
        <v>888</v>
      </c>
      <c r="J175" s="299"/>
      <c r="K175" s="342"/>
    </row>
    <row r="176" ht="15" customHeight="1">
      <c r="B176" s="321"/>
      <c r="C176" s="299" t="s">
        <v>57</v>
      </c>
      <c r="D176" s="299"/>
      <c r="E176" s="299"/>
      <c r="F176" s="320" t="s">
        <v>820</v>
      </c>
      <c r="G176" s="299"/>
      <c r="H176" s="299" t="s">
        <v>889</v>
      </c>
      <c r="I176" s="299" t="s">
        <v>890</v>
      </c>
      <c r="J176" s="299">
        <v>1</v>
      </c>
      <c r="K176" s="342"/>
    </row>
    <row r="177" ht="15" customHeight="1">
      <c r="B177" s="321"/>
      <c r="C177" s="299" t="s">
        <v>53</v>
      </c>
      <c r="D177" s="299"/>
      <c r="E177" s="299"/>
      <c r="F177" s="320" t="s">
        <v>820</v>
      </c>
      <c r="G177" s="299"/>
      <c r="H177" s="299" t="s">
        <v>891</v>
      </c>
      <c r="I177" s="299" t="s">
        <v>822</v>
      </c>
      <c r="J177" s="299">
        <v>20</v>
      </c>
      <c r="K177" s="342"/>
    </row>
    <row r="178" ht="15" customHeight="1">
      <c r="B178" s="321"/>
      <c r="C178" s="299" t="s">
        <v>111</v>
      </c>
      <c r="D178" s="299"/>
      <c r="E178" s="299"/>
      <c r="F178" s="320" t="s">
        <v>820</v>
      </c>
      <c r="G178" s="299"/>
      <c r="H178" s="299" t="s">
        <v>892</v>
      </c>
      <c r="I178" s="299" t="s">
        <v>822</v>
      </c>
      <c r="J178" s="299">
        <v>255</v>
      </c>
      <c r="K178" s="342"/>
    </row>
    <row r="179" ht="15" customHeight="1">
      <c r="B179" s="321"/>
      <c r="C179" s="299" t="s">
        <v>112</v>
      </c>
      <c r="D179" s="299"/>
      <c r="E179" s="299"/>
      <c r="F179" s="320" t="s">
        <v>820</v>
      </c>
      <c r="G179" s="299"/>
      <c r="H179" s="299" t="s">
        <v>785</v>
      </c>
      <c r="I179" s="299" t="s">
        <v>822</v>
      </c>
      <c r="J179" s="299">
        <v>10</v>
      </c>
      <c r="K179" s="342"/>
    </row>
    <row r="180" ht="15" customHeight="1">
      <c r="B180" s="321"/>
      <c r="C180" s="299" t="s">
        <v>113</v>
      </c>
      <c r="D180" s="299"/>
      <c r="E180" s="299"/>
      <c r="F180" s="320" t="s">
        <v>820</v>
      </c>
      <c r="G180" s="299"/>
      <c r="H180" s="299" t="s">
        <v>893</v>
      </c>
      <c r="I180" s="299" t="s">
        <v>854</v>
      </c>
      <c r="J180" s="299"/>
      <c r="K180" s="342"/>
    </row>
    <row r="181" ht="15" customHeight="1">
      <c r="B181" s="321"/>
      <c r="C181" s="299" t="s">
        <v>894</v>
      </c>
      <c r="D181" s="299"/>
      <c r="E181" s="299"/>
      <c r="F181" s="320" t="s">
        <v>820</v>
      </c>
      <c r="G181" s="299"/>
      <c r="H181" s="299" t="s">
        <v>895</v>
      </c>
      <c r="I181" s="299" t="s">
        <v>854</v>
      </c>
      <c r="J181" s="299"/>
      <c r="K181" s="342"/>
    </row>
    <row r="182" ht="15" customHeight="1">
      <c r="B182" s="321"/>
      <c r="C182" s="299" t="s">
        <v>883</v>
      </c>
      <c r="D182" s="299"/>
      <c r="E182" s="299"/>
      <c r="F182" s="320" t="s">
        <v>820</v>
      </c>
      <c r="G182" s="299"/>
      <c r="H182" s="299" t="s">
        <v>896</v>
      </c>
      <c r="I182" s="299" t="s">
        <v>854</v>
      </c>
      <c r="J182" s="299"/>
      <c r="K182" s="342"/>
    </row>
    <row r="183" ht="15" customHeight="1">
      <c r="B183" s="321"/>
      <c r="C183" s="299" t="s">
        <v>115</v>
      </c>
      <c r="D183" s="299"/>
      <c r="E183" s="299"/>
      <c r="F183" s="320" t="s">
        <v>826</v>
      </c>
      <c r="G183" s="299"/>
      <c r="H183" s="299" t="s">
        <v>897</v>
      </c>
      <c r="I183" s="299" t="s">
        <v>822</v>
      </c>
      <c r="J183" s="299">
        <v>50</v>
      </c>
      <c r="K183" s="342"/>
    </row>
    <row r="184" ht="15" customHeight="1">
      <c r="B184" s="321"/>
      <c r="C184" s="299" t="s">
        <v>898</v>
      </c>
      <c r="D184" s="299"/>
      <c r="E184" s="299"/>
      <c r="F184" s="320" t="s">
        <v>826</v>
      </c>
      <c r="G184" s="299"/>
      <c r="H184" s="299" t="s">
        <v>899</v>
      </c>
      <c r="I184" s="299" t="s">
        <v>900</v>
      </c>
      <c r="J184" s="299"/>
      <c r="K184" s="342"/>
    </row>
    <row r="185" ht="15" customHeight="1">
      <c r="B185" s="321"/>
      <c r="C185" s="299" t="s">
        <v>901</v>
      </c>
      <c r="D185" s="299"/>
      <c r="E185" s="299"/>
      <c r="F185" s="320" t="s">
        <v>826</v>
      </c>
      <c r="G185" s="299"/>
      <c r="H185" s="299" t="s">
        <v>902</v>
      </c>
      <c r="I185" s="299" t="s">
        <v>900</v>
      </c>
      <c r="J185" s="299"/>
      <c r="K185" s="342"/>
    </row>
    <row r="186" ht="15" customHeight="1">
      <c r="B186" s="321"/>
      <c r="C186" s="299" t="s">
        <v>903</v>
      </c>
      <c r="D186" s="299"/>
      <c r="E186" s="299"/>
      <c r="F186" s="320" t="s">
        <v>826</v>
      </c>
      <c r="G186" s="299"/>
      <c r="H186" s="299" t="s">
        <v>904</v>
      </c>
      <c r="I186" s="299" t="s">
        <v>900</v>
      </c>
      <c r="J186" s="299"/>
      <c r="K186" s="342"/>
    </row>
    <row r="187" ht="15" customHeight="1">
      <c r="B187" s="321"/>
      <c r="C187" s="354" t="s">
        <v>905</v>
      </c>
      <c r="D187" s="299"/>
      <c r="E187" s="299"/>
      <c r="F187" s="320" t="s">
        <v>826</v>
      </c>
      <c r="G187" s="299"/>
      <c r="H187" s="299" t="s">
        <v>906</v>
      </c>
      <c r="I187" s="299" t="s">
        <v>907</v>
      </c>
      <c r="J187" s="355" t="s">
        <v>908</v>
      </c>
      <c r="K187" s="342"/>
    </row>
    <row r="188" ht="15" customHeight="1">
      <c r="B188" s="321"/>
      <c r="C188" s="305" t="s">
        <v>42</v>
      </c>
      <c r="D188" s="299"/>
      <c r="E188" s="299"/>
      <c r="F188" s="320" t="s">
        <v>820</v>
      </c>
      <c r="G188" s="299"/>
      <c r="H188" s="295" t="s">
        <v>909</v>
      </c>
      <c r="I188" s="299" t="s">
        <v>910</v>
      </c>
      <c r="J188" s="299"/>
      <c r="K188" s="342"/>
    </row>
    <row r="189" ht="15" customHeight="1">
      <c r="B189" s="321"/>
      <c r="C189" s="305" t="s">
        <v>911</v>
      </c>
      <c r="D189" s="299"/>
      <c r="E189" s="299"/>
      <c r="F189" s="320" t="s">
        <v>820</v>
      </c>
      <c r="G189" s="299"/>
      <c r="H189" s="299" t="s">
        <v>912</v>
      </c>
      <c r="I189" s="299" t="s">
        <v>854</v>
      </c>
      <c r="J189" s="299"/>
      <c r="K189" s="342"/>
    </row>
    <row r="190" ht="15" customHeight="1">
      <c r="B190" s="321"/>
      <c r="C190" s="305" t="s">
        <v>913</v>
      </c>
      <c r="D190" s="299"/>
      <c r="E190" s="299"/>
      <c r="F190" s="320" t="s">
        <v>820</v>
      </c>
      <c r="G190" s="299"/>
      <c r="H190" s="299" t="s">
        <v>914</v>
      </c>
      <c r="I190" s="299" t="s">
        <v>854</v>
      </c>
      <c r="J190" s="299"/>
      <c r="K190" s="342"/>
    </row>
    <row r="191" ht="15" customHeight="1">
      <c r="B191" s="321"/>
      <c r="C191" s="305" t="s">
        <v>915</v>
      </c>
      <c r="D191" s="299"/>
      <c r="E191" s="299"/>
      <c r="F191" s="320" t="s">
        <v>826</v>
      </c>
      <c r="G191" s="299"/>
      <c r="H191" s="299" t="s">
        <v>916</v>
      </c>
      <c r="I191" s="299" t="s">
        <v>854</v>
      </c>
      <c r="J191" s="299"/>
      <c r="K191" s="342"/>
    </row>
    <row r="192" ht="15" customHeight="1">
      <c r="B192" s="348"/>
      <c r="C192" s="356"/>
      <c r="D192" s="330"/>
      <c r="E192" s="330"/>
      <c r="F192" s="330"/>
      <c r="G192" s="330"/>
      <c r="H192" s="330"/>
      <c r="I192" s="330"/>
      <c r="J192" s="330"/>
      <c r="K192" s="349"/>
    </row>
    <row r="193" ht="18.75" customHeight="1">
      <c r="B193" s="295"/>
      <c r="C193" s="299"/>
      <c r="D193" s="299"/>
      <c r="E193" s="299"/>
      <c r="F193" s="320"/>
      <c r="G193" s="299"/>
      <c r="H193" s="299"/>
      <c r="I193" s="299"/>
      <c r="J193" s="299"/>
      <c r="K193" s="295"/>
    </row>
    <row r="194" ht="18.75" customHeight="1">
      <c r="B194" s="295"/>
      <c r="C194" s="299"/>
      <c r="D194" s="299"/>
      <c r="E194" s="299"/>
      <c r="F194" s="320"/>
      <c r="G194" s="299"/>
      <c r="H194" s="299"/>
      <c r="I194" s="299"/>
      <c r="J194" s="299"/>
      <c r="K194" s="295"/>
    </row>
    <row r="195" ht="18.75" customHeight="1">
      <c r="B195" s="306"/>
      <c r="C195" s="306"/>
      <c r="D195" s="306"/>
      <c r="E195" s="306"/>
      <c r="F195" s="306"/>
      <c r="G195" s="306"/>
      <c r="H195" s="306"/>
      <c r="I195" s="306"/>
      <c r="J195" s="306"/>
      <c r="K195" s="306"/>
    </row>
    <row r="196" ht="13.5">
      <c r="B196" s="285"/>
      <c r="C196" s="286"/>
      <c r="D196" s="286"/>
      <c r="E196" s="286"/>
      <c r="F196" s="286"/>
      <c r="G196" s="286"/>
      <c r="H196" s="286"/>
      <c r="I196" s="286"/>
      <c r="J196" s="286"/>
      <c r="K196" s="287"/>
    </row>
    <row r="197" ht="21">
      <c r="B197" s="288"/>
      <c r="C197" s="289" t="s">
        <v>917</v>
      </c>
      <c r="D197" s="289"/>
      <c r="E197" s="289"/>
      <c r="F197" s="289"/>
      <c r="G197" s="289"/>
      <c r="H197" s="289"/>
      <c r="I197" s="289"/>
      <c r="J197" s="289"/>
      <c r="K197" s="290"/>
    </row>
    <row r="198" ht="25.5" customHeight="1">
      <c r="B198" s="288"/>
      <c r="C198" s="357" t="s">
        <v>918</v>
      </c>
      <c r="D198" s="357"/>
      <c r="E198" s="357"/>
      <c r="F198" s="357" t="s">
        <v>919</v>
      </c>
      <c r="G198" s="358"/>
      <c r="H198" s="357" t="s">
        <v>920</v>
      </c>
      <c r="I198" s="357"/>
      <c r="J198" s="357"/>
      <c r="K198" s="290"/>
    </row>
    <row r="199" ht="5.25" customHeight="1">
      <c r="B199" s="321"/>
      <c r="C199" s="318"/>
      <c r="D199" s="318"/>
      <c r="E199" s="318"/>
      <c r="F199" s="318"/>
      <c r="G199" s="299"/>
      <c r="H199" s="318"/>
      <c r="I199" s="318"/>
      <c r="J199" s="318"/>
      <c r="K199" s="342"/>
    </row>
    <row r="200" ht="15" customHeight="1">
      <c r="B200" s="321"/>
      <c r="C200" s="299" t="s">
        <v>910</v>
      </c>
      <c r="D200" s="299"/>
      <c r="E200" s="299"/>
      <c r="F200" s="320" t="s">
        <v>43</v>
      </c>
      <c r="G200" s="299"/>
      <c r="H200" s="299" t="s">
        <v>921</v>
      </c>
      <c r="I200" s="299"/>
      <c r="J200" s="299"/>
      <c r="K200" s="342"/>
    </row>
    <row r="201" ht="15" customHeight="1">
      <c r="B201" s="321"/>
      <c r="C201" s="327"/>
      <c r="D201" s="299"/>
      <c r="E201" s="299"/>
      <c r="F201" s="320" t="s">
        <v>44</v>
      </c>
      <c r="G201" s="299"/>
      <c r="H201" s="299" t="s">
        <v>922</v>
      </c>
      <c r="I201" s="299"/>
      <c r="J201" s="299"/>
      <c r="K201" s="342"/>
    </row>
    <row r="202" ht="15" customHeight="1">
      <c r="B202" s="321"/>
      <c r="C202" s="327"/>
      <c r="D202" s="299"/>
      <c r="E202" s="299"/>
      <c r="F202" s="320" t="s">
        <v>47</v>
      </c>
      <c r="G202" s="299"/>
      <c r="H202" s="299" t="s">
        <v>923</v>
      </c>
      <c r="I202" s="299"/>
      <c r="J202" s="299"/>
      <c r="K202" s="342"/>
    </row>
    <row r="203" ht="15" customHeight="1">
      <c r="B203" s="321"/>
      <c r="C203" s="299"/>
      <c r="D203" s="299"/>
      <c r="E203" s="299"/>
      <c r="F203" s="320" t="s">
        <v>45</v>
      </c>
      <c r="G203" s="299"/>
      <c r="H203" s="299" t="s">
        <v>924</v>
      </c>
      <c r="I203" s="299"/>
      <c r="J203" s="299"/>
      <c r="K203" s="342"/>
    </row>
    <row r="204" ht="15" customHeight="1">
      <c r="B204" s="321"/>
      <c r="C204" s="299"/>
      <c r="D204" s="299"/>
      <c r="E204" s="299"/>
      <c r="F204" s="320" t="s">
        <v>46</v>
      </c>
      <c r="G204" s="299"/>
      <c r="H204" s="299" t="s">
        <v>925</v>
      </c>
      <c r="I204" s="299"/>
      <c r="J204" s="299"/>
      <c r="K204" s="342"/>
    </row>
    <row r="205" ht="15" customHeight="1">
      <c r="B205" s="321"/>
      <c r="C205" s="299"/>
      <c r="D205" s="299"/>
      <c r="E205" s="299"/>
      <c r="F205" s="320"/>
      <c r="G205" s="299"/>
      <c r="H205" s="299"/>
      <c r="I205" s="299"/>
      <c r="J205" s="299"/>
      <c r="K205" s="342"/>
    </row>
    <row r="206" ht="15" customHeight="1">
      <c r="B206" s="321"/>
      <c r="C206" s="299" t="s">
        <v>866</v>
      </c>
      <c r="D206" s="299"/>
      <c r="E206" s="299"/>
      <c r="F206" s="320" t="s">
        <v>79</v>
      </c>
      <c r="G206" s="299"/>
      <c r="H206" s="299" t="s">
        <v>926</v>
      </c>
      <c r="I206" s="299"/>
      <c r="J206" s="299"/>
      <c r="K206" s="342"/>
    </row>
    <row r="207" ht="15" customHeight="1">
      <c r="B207" s="321"/>
      <c r="C207" s="327"/>
      <c r="D207" s="299"/>
      <c r="E207" s="299"/>
      <c r="F207" s="320" t="s">
        <v>765</v>
      </c>
      <c r="G207" s="299"/>
      <c r="H207" s="299" t="s">
        <v>766</v>
      </c>
      <c r="I207" s="299"/>
      <c r="J207" s="299"/>
      <c r="K207" s="342"/>
    </row>
    <row r="208" ht="15" customHeight="1">
      <c r="B208" s="321"/>
      <c r="C208" s="299"/>
      <c r="D208" s="299"/>
      <c r="E208" s="299"/>
      <c r="F208" s="320" t="s">
        <v>763</v>
      </c>
      <c r="G208" s="299"/>
      <c r="H208" s="299" t="s">
        <v>927</v>
      </c>
      <c r="I208" s="299"/>
      <c r="J208" s="299"/>
      <c r="K208" s="342"/>
    </row>
    <row r="209" ht="15" customHeight="1">
      <c r="B209" s="359"/>
      <c r="C209" s="327"/>
      <c r="D209" s="327"/>
      <c r="E209" s="327"/>
      <c r="F209" s="320" t="s">
        <v>767</v>
      </c>
      <c r="G209" s="305"/>
      <c r="H209" s="346" t="s">
        <v>768</v>
      </c>
      <c r="I209" s="346"/>
      <c r="J209" s="346"/>
      <c r="K209" s="360"/>
    </row>
    <row r="210" ht="15" customHeight="1">
      <c r="B210" s="359"/>
      <c r="C210" s="327"/>
      <c r="D210" s="327"/>
      <c r="E210" s="327"/>
      <c r="F210" s="320" t="s">
        <v>570</v>
      </c>
      <c r="G210" s="305"/>
      <c r="H210" s="346" t="s">
        <v>928</v>
      </c>
      <c r="I210" s="346"/>
      <c r="J210" s="346"/>
      <c r="K210" s="360"/>
    </row>
    <row r="211" ht="15" customHeight="1">
      <c r="B211" s="359"/>
      <c r="C211" s="327"/>
      <c r="D211" s="327"/>
      <c r="E211" s="327"/>
      <c r="F211" s="361"/>
      <c r="G211" s="305"/>
      <c r="H211" s="362"/>
      <c r="I211" s="362"/>
      <c r="J211" s="362"/>
      <c r="K211" s="360"/>
    </row>
    <row r="212" ht="15" customHeight="1">
      <c r="B212" s="359"/>
      <c r="C212" s="299" t="s">
        <v>890</v>
      </c>
      <c r="D212" s="327"/>
      <c r="E212" s="327"/>
      <c r="F212" s="320">
        <v>1</v>
      </c>
      <c r="G212" s="305"/>
      <c r="H212" s="346" t="s">
        <v>929</v>
      </c>
      <c r="I212" s="346"/>
      <c r="J212" s="346"/>
      <c r="K212" s="360"/>
    </row>
    <row r="213" ht="15" customHeight="1">
      <c r="B213" s="359"/>
      <c r="C213" s="327"/>
      <c r="D213" s="327"/>
      <c r="E213" s="327"/>
      <c r="F213" s="320">
        <v>2</v>
      </c>
      <c r="G213" s="305"/>
      <c r="H213" s="346" t="s">
        <v>930</v>
      </c>
      <c r="I213" s="346"/>
      <c r="J213" s="346"/>
      <c r="K213" s="360"/>
    </row>
    <row r="214" ht="15" customHeight="1">
      <c r="B214" s="359"/>
      <c r="C214" s="327"/>
      <c r="D214" s="327"/>
      <c r="E214" s="327"/>
      <c r="F214" s="320">
        <v>3</v>
      </c>
      <c r="G214" s="305"/>
      <c r="H214" s="346" t="s">
        <v>931</v>
      </c>
      <c r="I214" s="346"/>
      <c r="J214" s="346"/>
      <c r="K214" s="360"/>
    </row>
    <row r="215" ht="15" customHeight="1">
      <c r="B215" s="359"/>
      <c r="C215" s="327"/>
      <c r="D215" s="327"/>
      <c r="E215" s="327"/>
      <c r="F215" s="320">
        <v>4</v>
      </c>
      <c r="G215" s="305"/>
      <c r="H215" s="346" t="s">
        <v>932</v>
      </c>
      <c r="I215" s="346"/>
      <c r="J215" s="346"/>
      <c r="K215" s="360"/>
    </row>
    <row r="216" ht="12.75" customHeight="1">
      <c r="B216" s="363"/>
      <c r="C216" s="364"/>
      <c r="D216" s="364"/>
      <c r="E216" s="364"/>
      <c r="F216" s="364"/>
      <c r="G216" s="364"/>
      <c r="H216" s="364"/>
      <c r="I216" s="364"/>
      <c r="J216" s="364"/>
      <c r="K216" s="36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Šefčíková Jana</dc:creator>
  <cp:lastModifiedBy>Šefčíková Jana</cp:lastModifiedBy>
  <dcterms:created xsi:type="dcterms:W3CDTF">2018-04-30T08:19:12Z</dcterms:created>
  <dcterms:modified xsi:type="dcterms:W3CDTF">2018-04-30T08:19:18Z</dcterms:modified>
</cp:coreProperties>
</file>